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NIAIRE 2\"/>
    </mc:Choice>
  </mc:AlternateContent>
  <bookViews>
    <workbookView xWindow="0" yWindow="0" windowWidth="19200" windowHeight="7050" tabRatio="805" activeTab="5"/>
  </bookViews>
  <sheets>
    <sheet name="Niv1Pub  " sheetId="3" r:id="rId1"/>
    <sheet name="Niv2_Pub " sheetId="149" r:id="rId2"/>
    <sheet name="Niv3_Pub " sheetId="169" r:id="rId3"/>
    <sheet name="Niv1Privé " sheetId="16" r:id="rId4"/>
    <sheet name="Niv2_Pr " sheetId="149" r:id="rId5"/>
    <sheet name="Niv3 pr" sheetId="169" r:id="rId6"/>
    <sheet name="PB+PV PAR CISCO N1" sheetId="46206" r:id="rId7"/>
    <sheet name="staglo1; 2 et 3" sheetId="192" r:id="rId8"/>
    <sheet name="staglo Niv1" sheetId="184" r:id="rId9"/>
    <sheet name="staglo Niv2" sheetId="51" r:id="rId10"/>
    <sheet name="staglo Niv3" sheetId="20" r:id="rId11"/>
    <sheet name="age_niv1" sheetId="3" r:id="rId12"/>
    <sheet name="age_niv2" sheetId="16" r:id="rId13"/>
    <sheet name="age_niv3 " sheetId="46207" r:id="rId14"/>
  </sheets>
  <calcPr calcId="162913"/>
</workbook>
</file>

<file path=xl/calcChain.xml><?xml version="1.0" encoding="utf-8"?>
<calcChain xmlns="http://schemas.openxmlformats.org/spreadsheetml/2006/main">
  <c r="AQ13" i="16" l="1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12" i="16"/>
  <c r="B50" i="46206"/>
  <c r="C50" i="46206"/>
  <c r="D50" i="46206"/>
  <c r="E50" i="46206"/>
  <c r="F50" i="46206"/>
  <c r="G50" i="46206"/>
  <c r="H50" i="46206"/>
  <c r="I50" i="46206"/>
  <c r="J50" i="46206"/>
  <c r="K50" i="46206"/>
  <c r="B10" i="16"/>
  <c r="B30" i="184"/>
  <c r="B10" i="3"/>
  <c r="B12" i="184" s="1"/>
  <c r="B42" i="16"/>
  <c r="B31" i="184" s="1"/>
  <c r="B42" i="3"/>
  <c r="B13" i="184"/>
  <c r="B49" i="184"/>
  <c r="B63" i="16"/>
  <c r="B32" i="184" s="1"/>
  <c r="B50" i="184" s="1"/>
  <c r="B63" i="3"/>
  <c r="B14" i="184"/>
  <c r="B98" i="16"/>
  <c r="B33" i="184"/>
  <c r="B98" i="3"/>
  <c r="B15" i="184" s="1"/>
  <c r="B132" i="16"/>
  <c r="B34" i="184"/>
  <c r="B52" i="184" s="1"/>
  <c r="B131" i="3"/>
  <c r="B16" i="184"/>
  <c r="B164" i="16"/>
  <c r="B35" i="184" s="1"/>
  <c r="B53" i="184" s="1"/>
  <c r="B162" i="3"/>
  <c r="B17" i="184"/>
  <c r="O10" i="16"/>
  <c r="O30" i="184"/>
  <c r="O10" i="3"/>
  <c r="O12" i="184" s="1"/>
  <c r="O42" i="16"/>
  <c r="O31" i="184"/>
  <c r="O49" i="184" s="1"/>
  <c r="O42" i="3"/>
  <c r="O13" i="184"/>
  <c r="O63" i="16"/>
  <c r="O32" i="184" s="1"/>
  <c r="O50" i="184" s="1"/>
  <c r="O63" i="3"/>
  <c r="O14" i="184"/>
  <c r="O98" i="16"/>
  <c r="O33" i="184"/>
  <c r="O98" i="3"/>
  <c r="O15" i="184"/>
  <c r="O132" i="16"/>
  <c r="O34" i="184"/>
  <c r="O131" i="3"/>
  <c r="O16" i="184" s="1"/>
  <c r="O164" i="16"/>
  <c r="O35" i="184"/>
  <c r="O53" i="184" s="1"/>
  <c r="O162" i="3"/>
  <c r="O17" i="184"/>
  <c r="V147" i="46206"/>
  <c r="W147" i="46206"/>
  <c r="X147" i="46206"/>
  <c r="V148" i="46206"/>
  <c r="W148" i="46206"/>
  <c r="X148" i="46206"/>
  <c r="V149" i="46206"/>
  <c r="W149" i="46206"/>
  <c r="X149" i="46206"/>
  <c r="W146" i="46206"/>
  <c r="X146" i="46206"/>
  <c r="V146" i="46206"/>
  <c r="D10" i="16"/>
  <c r="D30" i="184" s="1"/>
  <c r="D48" i="184" s="1"/>
  <c r="D10" i="3"/>
  <c r="D12" i="184"/>
  <c r="F10" i="16"/>
  <c r="F30" i="184"/>
  <c r="F10" i="3"/>
  <c r="F12" i="184" s="1"/>
  <c r="H10" i="16"/>
  <c r="H30" i="184"/>
  <c r="H48" i="184" s="1"/>
  <c r="H10" i="3"/>
  <c r="H12" i="184"/>
  <c r="J10" i="16"/>
  <c r="J30" i="184" s="1"/>
  <c r="J48" i="184" s="1"/>
  <c r="J10" i="3"/>
  <c r="J12" i="184"/>
  <c r="D42" i="16"/>
  <c r="D31" i="184"/>
  <c r="D42" i="3"/>
  <c r="D13" i="184" s="1"/>
  <c r="F42" i="16"/>
  <c r="F31" i="184"/>
  <c r="F49" i="184" s="1"/>
  <c r="F42" i="3"/>
  <c r="F13" i="184"/>
  <c r="H42" i="16"/>
  <c r="H31" i="184" s="1"/>
  <c r="H49" i="184" s="1"/>
  <c r="H42" i="3"/>
  <c r="H13" i="184"/>
  <c r="J42" i="16"/>
  <c r="J31" i="184"/>
  <c r="J42" i="3"/>
  <c r="J13" i="184"/>
  <c r="D63" i="16"/>
  <c r="D32" i="184"/>
  <c r="D50" i="184" s="1"/>
  <c r="D63" i="3"/>
  <c r="D14" i="184"/>
  <c r="F63" i="16"/>
  <c r="F32" i="184" s="1"/>
  <c r="F50" i="184" s="1"/>
  <c r="F63" i="3"/>
  <c r="F14" i="184"/>
  <c r="H63" i="16"/>
  <c r="H32" i="184"/>
  <c r="H63" i="3"/>
  <c r="H14" i="184"/>
  <c r="J63" i="16"/>
  <c r="J32" i="184"/>
  <c r="J50" i="184" s="1"/>
  <c r="J63" i="3"/>
  <c r="J14" i="184" s="1"/>
  <c r="D98" i="16"/>
  <c r="D33" i="184" s="1"/>
  <c r="D51" i="184" s="1"/>
  <c r="D98" i="3"/>
  <c r="D15" i="184"/>
  <c r="F98" i="16"/>
  <c r="F33" i="184"/>
  <c r="F51" i="184" s="1"/>
  <c r="F98" i="3"/>
  <c r="F15" i="184"/>
  <c r="H98" i="16"/>
  <c r="H33" i="184"/>
  <c r="H98" i="3"/>
  <c r="H15" i="184" s="1"/>
  <c r="J98" i="16"/>
  <c r="J33" i="184"/>
  <c r="J51" i="184" s="1"/>
  <c r="J98" i="3"/>
  <c r="J15" i="184"/>
  <c r="D132" i="16"/>
  <c r="D34" i="184"/>
  <c r="D131" i="3"/>
  <c r="D16" i="184"/>
  <c r="F132" i="16"/>
  <c r="F34" i="184"/>
  <c r="F131" i="3"/>
  <c r="F16" i="184" s="1"/>
  <c r="H132" i="16"/>
  <c r="H34" i="184"/>
  <c r="H52" i="184" s="1"/>
  <c r="H131" i="3"/>
  <c r="H16" i="184" s="1"/>
  <c r="J132" i="16"/>
  <c r="J34" i="184" s="1"/>
  <c r="J131" i="3"/>
  <c r="J16" i="184"/>
  <c r="J52" i="184"/>
  <c r="D164" i="16"/>
  <c r="D35" i="184"/>
  <c r="D53" i="184" s="1"/>
  <c r="D162" i="3"/>
  <c r="D17" i="184" s="1"/>
  <c r="F164" i="16"/>
  <c r="F35" i="184"/>
  <c r="F53" i="184" s="1"/>
  <c r="F162" i="3"/>
  <c r="F17" i="184" s="1"/>
  <c r="H164" i="16"/>
  <c r="H35" i="184" s="1"/>
  <c r="H53" i="184" s="1"/>
  <c r="H162" i="3"/>
  <c r="H17" i="184"/>
  <c r="J164" i="16"/>
  <c r="J35" i="184" s="1"/>
  <c r="J53" i="184" s="1"/>
  <c r="J162" i="3"/>
  <c r="J17" i="184"/>
  <c r="AO10" i="16"/>
  <c r="AO30" i="184"/>
  <c r="AO48" i="184" s="1"/>
  <c r="AO10" i="3"/>
  <c r="AO12" i="184"/>
  <c r="AO42" i="16"/>
  <c r="AO31" i="184"/>
  <c r="AO42" i="3"/>
  <c r="AO13" i="184"/>
  <c r="AO49" i="184" s="1"/>
  <c r="AO63" i="16"/>
  <c r="AO32" i="184"/>
  <c r="AO50" i="184" s="1"/>
  <c r="AO63" i="3"/>
  <c r="AO14" i="184" s="1"/>
  <c r="AO98" i="16"/>
  <c r="AO33" i="184"/>
  <c r="AO98" i="3"/>
  <c r="AO15" i="184" s="1"/>
  <c r="AO132" i="16"/>
  <c r="AO34" i="184" s="1"/>
  <c r="AO133" i="3"/>
  <c r="AO134" i="3"/>
  <c r="AO135" i="3"/>
  <c r="AO134" i="46206" s="1"/>
  <c r="AO136" i="3"/>
  <c r="AO135" i="46206" s="1"/>
  <c r="AO137" i="3"/>
  <c r="AO138" i="3"/>
  <c r="AO139" i="3"/>
  <c r="AO140" i="3"/>
  <c r="AO141" i="3"/>
  <c r="AO142" i="3"/>
  <c r="AO143" i="3"/>
  <c r="AO142" i="46206" s="1"/>
  <c r="AO144" i="3"/>
  <c r="AO143" i="46206" s="1"/>
  <c r="AO145" i="3"/>
  <c r="AO146" i="3"/>
  <c r="AO147" i="3"/>
  <c r="AO148" i="3"/>
  <c r="AO149" i="3"/>
  <c r="AO150" i="3"/>
  <c r="AO131" i="3"/>
  <c r="AO16" i="184" s="1"/>
  <c r="AO164" i="16"/>
  <c r="AO35" i="184"/>
  <c r="AO53" i="184" s="1"/>
  <c r="AO162" i="3"/>
  <c r="AO17" i="184"/>
  <c r="G9" i="16"/>
  <c r="G21" i="16" s="1"/>
  <c r="G10" i="16"/>
  <c r="G11" i="16"/>
  <c r="H9" i="16"/>
  <c r="H10" i="16"/>
  <c r="H11" i="16"/>
  <c r="C9" i="16"/>
  <c r="C10" i="16"/>
  <c r="C11" i="16"/>
  <c r="D9" i="16"/>
  <c r="D10" i="16"/>
  <c r="D11" i="16"/>
  <c r="E9" i="16"/>
  <c r="E10" i="16"/>
  <c r="E11" i="16"/>
  <c r="F9" i="16"/>
  <c r="F10" i="16"/>
  <c r="F11" i="16"/>
  <c r="B9" i="16"/>
  <c r="B10" i="16"/>
  <c r="B21" i="16" s="1"/>
  <c r="B11" i="16"/>
  <c r="L33" i="3"/>
  <c r="L56" i="3"/>
  <c r="L79" i="3"/>
  <c r="L101" i="3"/>
  <c r="L123" i="3"/>
  <c r="L145" i="3"/>
  <c r="L34" i="3"/>
  <c r="L57" i="3"/>
  <c r="L80" i="3"/>
  <c r="L102" i="3"/>
  <c r="L124" i="3"/>
  <c r="L146" i="3"/>
  <c r="L35" i="3"/>
  <c r="L12" i="3" s="1"/>
  <c r="L58" i="3"/>
  <c r="L81" i="3"/>
  <c r="L103" i="3"/>
  <c r="L125" i="3"/>
  <c r="L147" i="3"/>
  <c r="L36" i="3"/>
  <c r="L59" i="3"/>
  <c r="L82" i="3"/>
  <c r="L104" i="3"/>
  <c r="L126" i="3"/>
  <c r="L148" i="3"/>
  <c r="L13" i="3"/>
  <c r="L37" i="3"/>
  <c r="L60" i="3"/>
  <c r="L83" i="3"/>
  <c r="L105" i="3"/>
  <c r="L127" i="3"/>
  <c r="L149" i="3"/>
  <c r="L14" i="3"/>
  <c r="L38" i="3"/>
  <c r="L15" i="3" s="1"/>
  <c r="L61" i="3"/>
  <c r="L84" i="3"/>
  <c r="L106" i="3"/>
  <c r="L128" i="3"/>
  <c r="L150" i="3"/>
  <c r="L39" i="3"/>
  <c r="L16" i="3" s="1"/>
  <c r="L62" i="3"/>
  <c r="L68" i="3" s="1"/>
  <c r="L85" i="3"/>
  <c r="L107" i="3"/>
  <c r="L129" i="3"/>
  <c r="L151" i="3"/>
  <c r="L40" i="3"/>
  <c r="L17" i="3" s="1"/>
  <c r="L63" i="3"/>
  <c r="L86" i="3"/>
  <c r="L108" i="3"/>
  <c r="L130" i="3"/>
  <c r="L152" i="3"/>
  <c r="L41" i="3"/>
  <c r="L64" i="3"/>
  <c r="L87" i="3"/>
  <c r="L18" i="3" s="1"/>
  <c r="L109" i="3"/>
  <c r="L131" i="3"/>
  <c r="L153" i="3"/>
  <c r="L42" i="3"/>
  <c r="L65" i="3"/>
  <c r="L88" i="3"/>
  <c r="L110" i="3"/>
  <c r="L132" i="3"/>
  <c r="L154" i="3"/>
  <c r="L43" i="3"/>
  <c r="L66" i="3"/>
  <c r="L89" i="3"/>
  <c r="L111" i="3"/>
  <c r="L133" i="3"/>
  <c r="L155" i="3"/>
  <c r="L44" i="3"/>
  <c r="L67" i="3"/>
  <c r="L90" i="3"/>
  <c r="L112" i="3"/>
  <c r="L134" i="3"/>
  <c r="L156" i="3"/>
  <c r="L21" i="3" s="1"/>
  <c r="P35" i="46207"/>
  <c r="P58" i="46207"/>
  <c r="P81" i="46207"/>
  <c r="P104" i="46207"/>
  <c r="P127" i="46207"/>
  <c r="P150" i="46207"/>
  <c r="P12" i="46207"/>
  <c r="P36" i="46207"/>
  <c r="P13" i="46207" s="1"/>
  <c r="P59" i="46207"/>
  <c r="P82" i="46207"/>
  <c r="P105" i="46207"/>
  <c r="P128" i="46207"/>
  <c r="P151" i="46207"/>
  <c r="P37" i="46207"/>
  <c r="P60" i="46207"/>
  <c r="P83" i="46207"/>
  <c r="P106" i="46207"/>
  <c r="P129" i="46207"/>
  <c r="P152" i="46207"/>
  <c r="X10" i="16"/>
  <c r="X30" i="184"/>
  <c r="X10" i="3"/>
  <c r="X12" i="184" s="1"/>
  <c r="X42" i="16"/>
  <c r="X31" i="184" s="1"/>
  <c r="X42" i="3"/>
  <c r="X13" i="184"/>
  <c r="X49" i="184"/>
  <c r="X63" i="16"/>
  <c r="X32" i="184" s="1"/>
  <c r="X50" i="184" s="1"/>
  <c r="X63" i="3"/>
  <c r="X14" i="184"/>
  <c r="X98" i="16"/>
  <c r="X33" i="184"/>
  <c r="X98" i="3"/>
  <c r="X15" i="184"/>
  <c r="X132" i="16"/>
  <c r="X34" i="184"/>
  <c r="X52" i="184" s="1"/>
  <c r="X131" i="3"/>
  <c r="X16" i="184"/>
  <c r="X164" i="16"/>
  <c r="X35" i="184"/>
  <c r="X53" i="184" s="1"/>
  <c r="X162" i="3"/>
  <c r="X17" i="184"/>
  <c r="K10" i="16"/>
  <c r="K30" i="184"/>
  <c r="K10" i="3"/>
  <c r="K12" i="184" s="1"/>
  <c r="K42" i="16"/>
  <c r="K31" i="184"/>
  <c r="K49" i="184" s="1"/>
  <c r="K42" i="3"/>
  <c r="K13" i="184" s="1"/>
  <c r="K63" i="16"/>
  <c r="K32" i="184"/>
  <c r="K50" i="184" s="1"/>
  <c r="K63" i="3"/>
  <c r="K14" i="184"/>
  <c r="K98" i="16"/>
  <c r="K33" i="184" s="1"/>
  <c r="K98" i="3"/>
  <c r="K15" i="184"/>
  <c r="K51" i="184" s="1"/>
  <c r="K132" i="16"/>
  <c r="K34" i="184"/>
  <c r="K52" i="184" s="1"/>
  <c r="K131" i="3"/>
  <c r="K16" i="184" s="1"/>
  <c r="K164" i="16"/>
  <c r="K35" i="184"/>
  <c r="K162" i="3"/>
  <c r="K17" i="184" s="1"/>
  <c r="W10" i="16"/>
  <c r="W30" i="184" s="1"/>
  <c r="W10" i="3"/>
  <c r="W12" i="184"/>
  <c r="W48" i="184"/>
  <c r="W42" i="16"/>
  <c r="W31" i="184"/>
  <c r="W49" i="184" s="1"/>
  <c r="W42" i="3"/>
  <c r="W13" i="184" s="1"/>
  <c r="W63" i="16"/>
  <c r="W32" i="184"/>
  <c r="W50" i="184" s="1"/>
  <c r="W63" i="3"/>
  <c r="W14" i="184" s="1"/>
  <c r="W98" i="16"/>
  <c r="W33" i="184" s="1"/>
  <c r="W51" i="184" s="1"/>
  <c r="W98" i="3"/>
  <c r="W15" i="184"/>
  <c r="W132" i="16"/>
  <c r="W34" i="184" s="1"/>
  <c r="W52" i="184" s="1"/>
  <c r="W131" i="3"/>
  <c r="W16" i="184"/>
  <c r="W164" i="16"/>
  <c r="W35" i="184"/>
  <c r="W162" i="3"/>
  <c r="W17" i="184" s="1"/>
  <c r="M33" i="3"/>
  <c r="C135" i="3"/>
  <c r="D135" i="3"/>
  <c r="E135" i="3"/>
  <c r="F135" i="3"/>
  <c r="G135" i="3"/>
  <c r="H135" i="3"/>
  <c r="I135" i="3"/>
  <c r="J135" i="3"/>
  <c r="K135" i="3"/>
  <c r="B135" i="3"/>
  <c r="B10" i="3"/>
  <c r="B22" i="3" s="1"/>
  <c r="C10" i="3"/>
  <c r="D10" i="3"/>
  <c r="E10" i="3"/>
  <c r="F10" i="3"/>
  <c r="G10" i="3"/>
  <c r="H10" i="3"/>
  <c r="I10" i="3"/>
  <c r="J10" i="3"/>
  <c r="K10" i="3"/>
  <c r="B11" i="3"/>
  <c r="C11" i="3"/>
  <c r="D11" i="3"/>
  <c r="E11" i="3"/>
  <c r="F11" i="3"/>
  <c r="G11" i="3"/>
  <c r="H11" i="3"/>
  <c r="I11" i="3"/>
  <c r="J11" i="3"/>
  <c r="K11" i="3"/>
  <c r="B12" i="3"/>
  <c r="C12" i="3"/>
  <c r="D12" i="3"/>
  <c r="E12" i="3"/>
  <c r="F12" i="3"/>
  <c r="G12" i="3"/>
  <c r="H12" i="3"/>
  <c r="I12" i="3"/>
  <c r="J12" i="3"/>
  <c r="K12" i="3"/>
  <c r="B13" i="3"/>
  <c r="C13" i="3"/>
  <c r="D13" i="3"/>
  <c r="E13" i="3"/>
  <c r="F13" i="3"/>
  <c r="G13" i="3"/>
  <c r="H13" i="3"/>
  <c r="I13" i="3"/>
  <c r="J13" i="3"/>
  <c r="K13" i="3"/>
  <c r="B14" i="3"/>
  <c r="C14" i="3"/>
  <c r="D14" i="3"/>
  <c r="E14" i="3"/>
  <c r="F14" i="3"/>
  <c r="G14" i="3"/>
  <c r="H14" i="3"/>
  <c r="I14" i="3"/>
  <c r="J14" i="3"/>
  <c r="K14" i="3"/>
  <c r="B15" i="3"/>
  <c r="C15" i="3"/>
  <c r="D15" i="3"/>
  <c r="E15" i="3"/>
  <c r="F15" i="3"/>
  <c r="G15" i="3"/>
  <c r="H15" i="3"/>
  <c r="I15" i="3"/>
  <c r="J15" i="3"/>
  <c r="K15" i="3"/>
  <c r="B16" i="3"/>
  <c r="C16" i="3"/>
  <c r="D16" i="3"/>
  <c r="E16" i="3"/>
  <c r="F16" i="3"/>
  <c r="G16" i="3"/>
  <c r="H16" i="3"/>
  <c r="I16" i="3"/>
  <c r="J16" i="3"/>
  <c r="K16" i="3"/>
  <c r="B17" i="3"/>
  <c r="C17" i="3"/>
  <c r="D17" i="3"/>
  <c r="E17" i="3"/>
  <c r="F17" i="3"/>
  <c r="G17" i="3"/>
  <c r="H17" i="3"/>
  <c r="I17" i="3"/>
  <c r="J17" i="3"/>
  <c r="K17" i="3"/>
  <c r="B18" i="3"/>
  <c r="C18" i="3"/>
  <c r="D18" i="3"/>
  <c r="E18" i="3"/>
  <c r="F18" i="3"/>
  <c r="G18" i="3"/>
  <c r="H18" i="3"/>
  <c r="I18" i="3"/>
  <c r="J18" i="3"/>
  <c r="K18" i="3"/>
  <c r="B19" i="3"/>
  <c r="C19" i="3"/>
  <c r="D19" i="3"/>
  <c r="E19" i="3"/>
  <c r="F19" i="3"/>
  <c r="G19" i="3"/>
  <c r="H19" i="3"/>
  <c r="I19" i="3"/>
  <c r="J19" i="3"/>
  <c r="K19" i="3"/>
  <c r="B20" i="3"/>
  <c r="C20" i="3"/>
  <c r="D20" i="3"/>
  <c r="E20" i="3"/>
  <c r="F20" i="3"/>
  <c r="G20" i="3"/>
  <c r="H20" i="3"/>
  <c r="I20" i="3"/>
  <c r="J20" i="3"/>
  <c r="K20" i="3"/>
  <c r="B21" i="3"/>
  <c r="C21" i="3"/>
  <c r="D21" i="3"/>
  <c r="E21" i="3"/>
  <c r="F21" i="3"/>
  <c r="G21" i="3"/>
  <c r="H21" i="3"/>
  <c r="I21" i="3"/>
  <c r="J21" i="3"/>
  <c r="K21" i="3"/>
  <c r="B45" i="3"/>
  <c r="C45" i="3"/>
  <c r="C22" i="3" s="1"/>
  <c r="D45" i="3"/>
  <c r="E45" i="3"/>
  <c r="F45" i="3"/>
  <c r="G45" i="3"/>
  <c r="H45" i="3"/>
  <c r="I45" i="3"/>
  <c r="J45" i="3"/>
  <c r="K45" i="3"/>
  <c r="K22" i="3" s="1"/>
  <c r="C91" i="3"/>
  <c r="E91" i="3"/>
  <c r="G91" i="3"/>
  <c r="I91" i="3"/>
  <c r="K91" i="3"/>
  <c r="B91" i="3"/>
  <c r="D91" i="3"/>
  <c r="D22" i="3" s="1"/>
  <c r="F91" i="3"/>
  <c r="H91" i="3"/>
  <c r="J91" i="3"/>
  <c r="M34" i="3"/>
  <c r="M35" i="3"/>
  <c r="M36" i="3"/>
  <c r="M37" i="3"/>
  <c r="M38" i="3"/>
  <c r="M15" i="3" s="1"/>
  <c r="M39" i="3"/>
  <c r="M16" i="3" s="1"/>
  <c r="M40" i="3"/>
  <c r="M41" i="3"/>
  <c r="M18" i="3" s="1"/>
  <c r="M42" i="3"/>
  <c r="M43" i="3"/>
  <c r="M44" i="3"/>
  <c r="M56" i="3"/>
  <c r="M10" i="3" s="1"/>
  <c r="M57" i="3"/>
  <c r="M58" i="3"/>
  <c r="M59" i="3"/>
  <c r="M60" i="3"/>
  <c r="M61" i="3"/>
  <c r="M62" i="3"/>
  <c r="M63" i="3"/>
  <c r="M17" i="3" s="1"/>
  <c r="M64" i="3"/>
  <c r="M65" i="3"/>
  <c r="M66" i="3"/>
  <c r="M67" i="3"/>
  <c r="B68" i="3"/>
  <c r="C68" i="3"/>
  <c r="D68" i="3"/>
  <c r="E68" i="3"/>
  <c r="F68" i="3"/>
  <c r="G68" i="3"/>
  <c r="H68" i="3"/>
  <c r="I68" i="3"/>
  <c r="J68" i="3"/>
  <c r="K68" i="3"/>
  <c r="M79" i="3"/>
  <c r="M80" i="3"/>
  <c r="M81" i="3"/>
  <c r="M82" i="3"/>
  <c r="M83" i="3"/>
  <c r="M84" i="3"/>
  <c r="M85" i="3"/>
  <c r="M86" i="3"/>
  <c r="M87" i="3"/>
  <c r="M88" i="3"/>
  <c r="M89" i="3"/>
  <c r="M90" i="3"/>
  <c r="M101" i="3"/>
  <c r="M113" i="3" s="1"/>
  <c r="M102" i="3"/>
  <c r="M103" i="3"/>
  <c r="M104" i="3"/>
  <c r="M105" i="3"/>
  <c r="M106" i="3"/>
  <c r="M107" i="3"/>
  <c r="M108" i="3"/>
  <c r="M109" i="3"/>
  <c r="M110" i="3"/>
  <c r="M111" i="3"/>
  <c r="M112" i="3"/>
  <c r="B113" i="3"/>
  <c r="C113" i="3"/>
  <c r="D113" i="3"/>
  <c r="E113" i="3"/>
  <c r="F113" i="3"/>
  <c r="G113" i="3"/>
  <c r="H113" i="3"/>
  <c r="H22" i="3" s="1"/>
  <c r="I113" i="3"/>
  <c r="J113" i="3"/>
  <c r="K113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45" i="3"/>
  <c r="M146" i="3"/>
  <c r="M147" i="3"/>
  <c r="M148" i="3"/>
  <c r="M149" i="3"/>
  <c r="M14" i="3" s="1"/>
  <c r="M150" i="3"/>
  <c r="M151" i="3"/>
  <c r="M152" i="3"/>
  <c r="M153" i="3"/>
  <c r="M154" i="3"/>
  <c r="M155" i="3"/>
  <c r="M156" i="3"/>
  <c r="M21" i="3" s="1"/>
  <c r="B157" i="3"/>
  <c r="C157" i="3"/>
  <c r="D157" i="3"/>
  <c r="E157" i="3"/>
  <c r="F157" i="3"/>
  <c r="G157" i="3"/>
  <c r="H157" i="3"/>
  <c r="I157" i="3"/>
  <c r="I22" i="3" s="1"/>
  <c r="J157" i="3"/>
  <c r="K157" i="3"/>
  <c r="M13" i="3"/>
  <c r="J22" i="3"/>
  <c r="I10" i="16"/>
  <c r="I11" i="16"/>
  <c r="B12" i="16"/>
  <c r="C12" i="16"/>
  <c r="D12" i="16"/>
  <c r="D21" i="16" s="1"/>
  <c r="E12" i="16"/>
  <c r="F12" i="16"/>
  <c r="G12" i="16"/>
  <c r="H12" i="16"/>
  <c r="I12" i="16"/>
  <c r="B13" i="16"/>
  <c r="C13" i="16"/>
  <c r="D13" i="16"/>
  <c r="E13" i="16"/>
  <c r="F13" i="16"/>
  <c r="G13" i="16"/>
  <c r="H13" i="16"/>
  <c r="I13" i="16"/>
  <c r="B14" i="16"/>
  <c r="C14" i="16"/>
  <c r="D14" i="16"/>
  <c r="E14" i="16"/>
  <c r="F14" i="16"/>
  <c r="G14" i="16"/>
  <c r="H14" i="16"/>
  <c r="I14" i="16"/>
  <c r="B15" i="16"/>
  <c r="C15" i="16"/>
  <c r="D15" i="16"/>
  <c r="E15" i="16"/>
  <c r="F15" i="16"/>
  <c r="G15" i="16"/>
  <c r="H15" i="16"/>
  <c r="I15" i="16"/>
  <c r="B16" i="16"/>
  <c r="C16" i="16"/>
  <c r="D16" i="16"/>
  <c r="E16" i="16"/>
  <c r="F16" i="16"/>
  <c r="G16" i="16"/>
  <c r="H16" i="16"/>
  <c r="I16" i="16"/>
  <c r="B17" i="16"/>
  <c r="C17" i="16"/>
  <c r="D17" i="16"/>
  <c r="E17" i="16"/>
  <c r="F17" i="16"/>
  <c r="G17" i="16"/>
  <c r="H17" i="16"/>
  <c r="I17" i="16"/>
  <c r="B18" i="16"/>
  <c r="C18" i="16"/>
  <c r="D18" i="16"/>
  <c r="E18" i="16"/>
  <c r="F18" i="16"/>
  <c r="G18" i="16"/>
  <c r="H18" i="16"/>
  <c r="I18" i="16"/>
  <c r="B19" i="16"/>
  <c r="C19" i="16"/>
  <c r="D19" i="16"/>
  <c r="E19" i="16"/>
  <c r="F19" i="16"/>
  <c r="G19" i="16"/>
  <c r="H19" i="16"/>
  <c r="I19" i="16"/>
  <c r="B20" i="16"/>
  <c r="C20" i="16"/>
  <c r="D20" i="16"/>
  <c r="E20" i="16"/>
  <c r="F20" i="16"/>
  <c r="G20" i="16"/>
  <c r="H20" i="16"/>
  <c r="I20" i="16"/>
  <c r="I9" i="16"/>
  <c r="E131" i="16"/>
  <c r="D131" i="16"/>
  <c r="B131" i="16"/>
  <c r="J31" i="16"/>
  <c r="K31" i="16"/>
  <c r="J32" i="16"/>
  <c r="K32" i="16"/>
  <c r="J33" i="16"/>
  <c r="J11" i="16" s="1"/>
  <c r="K33" i="16"/>
  <c r="J34" i="16"/>
  <c r="K34" i="16"/>
  <c r="J35" i="16"/>
  <c r="K35" i="16"/>
  <c r="K13" i="16" s="1"/>
  <c r="J36" i="16"/>
  <c r="K36" i="16"/>
  <c r="J37" i="16"/>
  <c r="J15" i="16" s="1"/>
  <c r="K37" i="16"/>
  <c r="J38" i="16"/>
  <c r="K38" i="16"/>
  <c r="J39" i="16"/>
  <c r="K39" i="16"/>
  <c r="K17" i="16" s="1"/>
  <c r="J40" i="16"/>
  <c r="K40" i="16"/>
  <c r="J41" i="16"/>
  <c r="J19" i="16" s="1"/>
  <c r="K41" i="16"/>
  <c r="J42" i="16"/>
  <c r="K42" i="16"/>
  <c r="B43" i="16"/>
  <c r="C43" i="16"/>
  <c r="D43" i="16"/>
  <c r="E43" i="16"/>
  <c r="F43" i="16"/>
  <c r="G43" i="16"/>
  <c r="H43" i="16"/>
  <c r="I43" i="16"/>
  <c r="B65" i="16"/>
  <c r="C65" i="16"/>
  <c r="D65" i="16"/>
  <c r="E65" i="16"/>
  <c r="J75" i="16"/>
  <c r="K75" i="16"/>
  <c r="J76" i="16"/>
  <c r="K76" i="16"/>
  <c r="J77" i="16"/>
  <c r="K77" i="16"/>
  <c r="J78" i="16"/>
  <c r="K78" i="16"/>
  <c r="K12" i="16" s="1"/>
  <c r="J79" i="16"/>
  <c r="K79" i="16"/>
  <c r="J80" i="16"/>
  <c r="K80" i="16"/>
  <c r="J81" i="16"/>
  <c r="K81" i="16"/>
  <c r="J82" i="16"/>
  <c r="K82" i="16"/>
  <c r="K16" i="16" s="1"/>
  <c r="J83" i="16"/>
  <c r="K83" i="16"/>
  <c r="J84" i="16"/>
  <c r="K84" i="16"/>
  <c r="J85" i="16"/>
  <c r="K85" i="16"/>
  <c r="J86" i="16"/>
  <c r="K86" i="16"/>
  <c r="K20" i="16" s="1"/>
  <c r="B87" i="16"/>
  <c r="C87" i="16"/>
  <c r="D87" i="16"/>
  <c r="E87" i="16"/>
  <c r="F87" i="16"/>
  <c r="G87" i="16"/>
  <c r="H87" i="16"/>
  <c r="I87" i="16"/>
  <c r="J87" i="16"/>
  <c r="J97" i="16"/>
  <c r="K97" i="16"/>
  <c r="J98" i="16"/>
  <c r="K98" i="16"/>
  <c r="J99" i="16"/>
  <c r="J109" i="16" s="1"/>
  <c r="K99" i="16"/>
  <c r="J100" i="16"/>
  <c r="K100" i="16"/>
  <c r="J101" i="16"/>
  <c r="K101" i="16"/>
  <c r="J102" i="16"/>
  <c r="K102" i="16"/>
  <c r="J103" i="16"/>
  <c r="K103" i="16"/>
  <c r="J104" i="16"/>
  <c r="K104" i="16"/>
  <c r="J105" i="16"/>
  <c r="K105" i="16"/>
  <c r="J106" i="16"/>
  <c r="K106" i="16"/>
  <c r="J107" i="16"/>
  <c r="K107" i="16"/>
  <c r="J108" i="16"/>
  <c r="K108" i="16"/>
  <c r="B109" i="16"/>
  <c r="C109" i="16"/>
  <c r="D109" i="16"/>
  <c r="E109" i="16"/>
  <c r="F109" i="16"/>
  <c r="G109" i="16"/>
  <c r="H109" i="16"/>
  <c r="I109" i="16"/>
  <c r="J119" i="16"/>
  <c r="K119" i="16"/>
  <c r="J120" i="16"/>
  <c r="K120" i="16"/>
  <c r="J121" i="16"/>
  <c r="K121" i="16"/>
  <c r="J122" i="16"/>
  <c r="K122" i="16"/>
  <c r="J123" i="16"/>
  <c r="K123" i="16"/>
  <c r="J124" i="16"/>
  <c r="K124" i="16"/>
  <c r="J125" i="16"/>
  <c r="K125" i="16"/>
  <c r="J126" i="16"/>
  <c r="K126" i="16"/>
  <c r="J127" i="16"/>
  <c r="K127" i="16"/>
  <c r="J128" i="16"/>
  <c r="K128" i="16"/>
  <c r="J129" i="16"/>
  <c r="K129" i="16"/>
  <c r="J130" i="16"/>
  <c r="K130" i="16"/>
  <c r="C131" i="16"/>
  <c r="F131" i="16"/>
  <c r="G131" i="16"/>
  <c r="H131" i="16"/>
  <c r="I131" i="16"/>
  <c r="J141" i="16"/>
  <c r="K141" i="16"/>
  <c r="J142" i="16"/>
  <c r="K142" i="16"/>
  <c r="K153" i="16" s="1"/>
  <c r="J143" i="16"/>
  <c r="K143" i="16"/>
  <c r="J144" i="16"/>
  <c r="K144" i="16"/>
  <c r="J145" i="16"/>
  <c r="K145" i="16"/>
  <c r="J146" i="16"/>
  <c r="K146" i="16"/>
  <c r="J147" i="16"/>
  <c r="K147" i="16"/>
  <c r="J148" i="16"/>
  <c r="K148" i="16"/>
  <c r="J149" i="16"/>
  <c r="K149" i="16"/>
  <c r="J150" i="16"/>
  <c r="K150" i="16"/>
  <c r="J151" i="16"/>
  <c r="K151" i="16"/>
  <c r="J152" i="16"/>
  <c r="K152" i="16"/>
  <c r="B153" i="16"/>
  <c r="C153" i="16"/>
  <c r="D153" i="16"/>
  <c r="E153" i="16"/>
  <c r="F153" i="16"/>
  <c r="G153" i="16"/>
  <c r="H153" i="16"/>
  <c r="I153" i="16"/>
  <c r="E21" i="16"/>
  <c r="F65" i="16"/>
  <c r="G65" i="16"/>
  <c r="H65" i="16"/>
  <c r="I65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K53" i="16"/>
  <c r="K54" i="16"/>
  <c r="K55" i="16"/>
  <c r="K56" i="16"/>
  <c r="K57" i="16"/>
  <c r="K58" i="16"/>
  <c r="K14" i="16" s="1"/>
  <c r="K59" i="16"/>
  <c r="K60" i="16"/>
  <c r="K61" i="16"/>
  <c r="K62" i="16"/>
  <c r="K63" i="16"/>
  <c r="K64" i="16"/>
  <c r="J10" i="16"/>
  <c r="K10" i="16"/>
  <c r="J14" i="16"/>
  <c r="J18" i="16"/>
  <c r="K18" i="16"/>
  <c r="H21" i="16"/>
  <c r="I21" i="16"/>
  <c r="K9" i="16"/>
  <c r="P33" i="46207"/>
  <c r="Q33" i="46207"/>
  <c r="P34" i="46207"/>
  <c r="P11" i="46207" s="1"/>
  <c r="Q34" i="46207"/>
  <c r="Q11" i="46207" s="1"/>
  <c r="Q35" i="46207"/>
  <c r="Q36" i="46207"/>
  <c r="Q37" i="46207"/>
  <c r="P38" i="46207"/>
  <c r="Q38" i="46207"/>
  <c r="P39" i="46207"/>
  <c r="Q39" i="46207"/>
  <c r="P40" i="46207"/>
  <c r="P17" i="46207" s="1"/>
  <c r="Q40" i="46207"/>
  <c r="P41" i="46207"/>
  <c r="Q41" i="46207"/>
  <c r="P42" i="46207"/>
  <c r="Q42" i="46207"/>
  <c r="P43" i="46207"/>
  <c r="Q43" i="46207"/>
  <c r="Q20" i="46207" s="1"/>
  <c r="P44" i="46207"/>
  <c r="P21" i="46207" s="1"/>
  <c r="Q44" i="46207"/>
  <c r="B45" i="46207"/>
  <c r="C45" i="46207"/>
  <c r="D45" i="46207"/>
  <c r="E45" i="46207"/>
  <c r="F45" i="46207"/>
  <c r="G45" i="46207"/>
  <c r="G22" i="46207" s="1"/>
  <c r="H45" i="46207"/>
  <c r="H22" i="46207" s="1"/>
  <c r="I45" i="46207"/>
  <c r="J45" i="46207"/>
  <c r="K45" i="46207"/>
  <c r="L45" i="46207"/>
  <c r="M45" i="46207"/>
  <c r="N45" i="46207"/>
  <c r="O45" i="46207"/>
  <c r="O22" i="46207" s="1"/>
  <c r="P45" i="46207"/>
  <c r="P56" i="46207"/>
  <c r="P10" i="46207" s="1"/>
  <c r="Q56" i="46207"/>
  <c r="P57" i="46207"/>
  <c r="Q57" i="46207"/>
  <c r="Q58" i="46207"/>
  <c r="Q12" i="46207" s="1"/>
  <c r="Q59" i="46207"/>
  <c r="Q60" i="46207"/>
  <c r="Q14" i="46207" s="1"/>
  <c r="P61" i="46207"/>
  <c r="Q61" i="46207"/>
  <c r="P62" i="46207"/>
  <c r="Q62" i="46207"/>
  <c r="P63" i="46207"/>
  <c r="Q63" i="46207"/>
  <c r="P64" i="46207"/>
  <c r="P18" i="46207" s="1"/>
  <c r="Q64" i="46207"/>
  <c r="P65" i="46207"/>
  <c r="Q65" i="46207"/>
  <c r="P66" i="46207"/>
  <c r="Q66" i="46207"/>
  <c r="P67" i="46207"/>
  <c r="Q67" i="46207"/>
  <c r="B68" i="46207"/>
  <c r="C68" i="46207"/>
  <c r="D68" i="46207"/>
  <c r="E68" i="46207"/>
  <c r="F68" i="46207"/>
  <c r="G68" i="46207"/>
  <c r="H68" i="46207"/>
  <c r="I68" i="46207"/>
  <c r="J68" i="46207"/>
  <c r="K68" i="46207"/>
  <c r="L68" i="46207"/>
  <c r="M68" i="46207"/>
  <c r="N68" i="46207"/>
  <c r="O68" i="46207"/>
  <c r="P79" i="46207"/>
  <c r="Q79" i="46207"/>
  <c r="Q91" i="46207" s="1"/>
  <c r="P80" i="46207"/>
  <c r="Q80" i="46207"/>
  <c r="Q81" i="46207"/>
  <c r="Q82" i="46207"/>
  <c r="Q83" i="46207"/>
  <c r="P84" i="46207"/>
  <c r="Q84" i="46207"/>
  <c r="P85" i="46207"/>
  <c r="Q85" i="46207"/>
  <c r="P86" i="46207"/>
  <c r="Q86" i="46207"/>
  <c r="P87" i="46207"/>
  <c r="Q87" i="46207"/>
  <c r="P88" i="46207"/>
  <c r="Q88" i="46207"/>
  <c r="P89" i="46207"/>
  <c r="Q89" i="46207"/>
  <c r="P90" i="46207"/>
  <c r="Q90" i="46207"/>
  <c r="B91" i="46207"/>
  <c r="C91" i="46207"/>
  <c r="D91" i="46207"/>
  <c r="E91" i="46207"/>
  <c r="E22" i="46207" s="1"/>
  <c r="F91" i="46207"/>
  <c r="G91" i="46207"/>
  <c r="H91" i="46207"/>
  <c r="I91" i="46207"/>
  <c r="J91" i="46207"/>
  <c r="K91" i="46207"/>
  <c r="L91" i="46207"/>
  <c r="M91" i="46207"/>
  <c r="M22" i="46207" s="1"/>
  <c r="N91" i="46207"/>
  <c r="O91" i="46207"/>
  <c r="P102" i="46207"/>
  <c r="Q102" i="46207"/>
  <c r="P103" i="46207"/>
  <c r="Q103" i="46207"/>
  <c r="Q114" i="46207" s="1"/>
  <c r="Q104" i="46207"/>
  <c r="Q105" i="46207"/>
  <c r="Q106" i="46207"/>
  <c r="P107" i="46207"/>
  <c r="P15" i="46207" s="1"/>
  <c r="Q107" i="46207"/>
  <c r="P108" i="46207"/>
  <c r="Q108" i="46207"/>
  <c r="P109" i="46207"/>
  <c r="Q109" i="46207"/>
  <c r="P110" i="46207"/>
  <c r="Q110" i="46207"/>
  <c r="P111" i="46207"/>
  <c r="P19" i="46207" s="1"/>
  <c r="Q111" i="46207"/>
  <c r="P112" i="46207"/>
  <c r="Q112" i="46207"/>
  <c r="P113" i="46207"/>
  <c r="Q113" i="46207"/>
  <c r="B114" i="46207"/>
  <c r="C114" i="46207"/>
  <c r="D114" i="46207"/>
  <c r="D22" i="46207" s="1"/>
  <c r="E114" i="46207"/>
  <c r="F114" i="46207"/>
  <c r="G114" i="46207"/>
  <c r="H114" i="46207"/>
  <c r="I114" i="46207"/>
  <c r="J114" i="46207"/>
  <c r="K114" i="46207"/>
  <c r="L114" i="46207"/>
  <c r="L22" i="46207" s="1"/>
  <c r="M114" i="46207"/>
  <c r="N114" i="46207"/>
  <c r="O114" i="46207"/>
  <c r="P114" i="46207"/>
  <c r="P125" i="46207"/>
  <c r="Q125" i="46207"/>
  <c r="Q137" i="46207" s="1"/>
  <c r="P126" i="46207"/>
  <c r="P137" i="46207" s="1"/>
  <c r="Q126" i="46207"/>
  <c r="Q127" i="46207"/>
  <c r="Q128" i="46207"/>
  <c r="Q129" i="46207"/>
  <c r="P130" i="46207"/>
  <c r="Q130" i="46207"/>
  <c r="P131" i="46207"/>
  <c r="Q131" i="46207"/>
  <c r="P132" i="46207"/>
  <c r="Q132" i="46207"/>
  <c r="P133" i="46207"/>
  <c r="Q133" i="46207"/>
  <c r="P134" i="46207"/>
  <c r="Q134" i="46207"/>
  <c r="P135" i="46207"/>
  <c r="Q135" i="46207"/>
  <c r="P136" i="46207"/>
  <c r="Q136" i="46207"/>
  <c r="B137" i="46207"/>
  <c r="C137" i="46207"/>
  <c r="D137" i="46207"/>
  <c r="E137" i="46207"/>
  <c r="F137" i="46207"/>
  <c r="G137" i="46207"/>
  <c r="H137" i="46207"/>
  <c r="I137" i="46207"/>
  <c r="J137" i="46207"/>
  <c r="K137" i="46207"/>
  <c r="L137" i="46207"/>
  <c r="M137" i="46207"/>
  <c r="N137" i="46207"/>
  <c r="O137" i="46207"/>
  <c r="P148" i="46207"/>
  <c r="Q148" i="46207"/>
  <c r="Q160" i="46207" s="1"/>
  <c r="P149" i="46207"/>
  <c r="Q149" i="46207"/>
  <c r="Q150" i="46207"/>
  <c r="Q151" i="46207"/>
  <c r="Q152" i="46207"/>
  <c r="P153" i="46207"/>
  <c r="Q153" i="46207"/>
  <c r="P154" i="46207"/>
  <c r="Q154" i="46207"/>
  <c r="P155" i="46207"/>
  <c r="Q155" i="46207"/>
  <c r="P156" i="46207"/>
  <c r="Q156" i="46207"/>
  <c r="P157" i="46207"/>
  <c r="Q157" i="46207"/>
  <c r="P158" i="46207"/>
  <c r="Q158" i="46207"/>
  <c r="P159" i="46207"/>
  <c r="Q159" i="46207"/>
  <c r="B160" i="46207"/>
  <c r="C160" i="46207"/>
  <c r="D160" i="46207"/>
  <c r="E160" i="46207"/>
  <c r="F160" i="46207"/>
  <c r="G160" i="46207"/>
  <c r="H160" i="46207"/>
  <c r="I160" i="46207"/>
  <c r="J160" i="46207"/>
  <c r="K160" i="46207"/>
  <c r="L160" i="46207"/>
  <c r="M160" i="46207"/>
  <c r="N160" i="46207"/>
  <c r="O160" i="46207"/>
  <c r="B10" i="46207"/>
  <c r="C10" i="46207"/>
  <c r="D10" i="46207"/>
  <c r="E10" i="46207"/>
  <c r="F10" i="46207"/>
  <c r="G10" i="46207"/>
  <c r="H10" i="46207"/>
  <c r="I10" i="46207"/>
  <c r="J10" i="46207"/>
  <c r="K10" i="46207"/>
  <c r="L10" i="46207"/>
  <c r="M10" i="46207"/>
  <c r="N10" i="46207"/>
  <c r="O10" i="46207"/>
  <c r="B11" i="46207"/>
  <c r="C11" i="46207"/>
  <c r="D11" i="46207"/>
  <c r="E11" i="46207"/>
  <c r="F11" i="46207"/>
  <c r="G11" i="46207"/>
  <c r="H11" i="46207"/>
  <c r="I11" i="46207"/>
  <c r="J11" i="46207"/>
  <c r="K11" i="46207"/>
  <c r="L11" i="46207"/>
  <c r="M11" i="46207"/>
  <c r="N11" i="46207"/>
  <c r="O11" i="46207"/>
  <c r="B12" i="46207"/>
  <c r="C12" i="46207"/>
  <c r="D12" i="46207"/>
  <c r="E12" i="46207"/>
  <c r="F12" i="46207"/>
  <c r="G12" i="46207"/>
  <c r="H12" i="46207"/>
  <c r="I12" i="46207"/>
  <c r="J12" i="46207"/>
  <c r="K12" i="46207"/>
  <c r="L12" i="46207"/>
  <c r="M12" i="46207"/>
  <c r="N12" i="46207"/>
  <c r="O12" i="46207"/>
  <c r="B13" i="46207"/>
  <c r="C13" i="46207"/>
  <c r="D13" i="46207"/>
  <c r="E13" i="46207"/>
  <c r="F13" i="46207"/>
  <c r="G13" i="46207"/>
  <c r="H13" i="46207"/>
  <c r="I13" i="46207"/>
  <c r="J13" i="46207"/>
  <c r="K13" i="46207"/>
  <c r="L13" i="46207"/>
  <c r="M13" i="46207"/>
  <c r="N13" i="46207"/>
  <c r="O13" i="46207"/>
  <c r="Q13" i="46207"/>
  <c r="B14" i="46207"/>
  <c r="C14" i="46207"/>
  <c r="D14" i="46207"/>
  <c r="E14" i="46207"/>
  <c r="F14" i="46207"/>
  <c r="G14" i="46207"/>
  <c r="H14" i="46207"/>
  <c r="I14" i="46207"/>
  <c r="J14" i="46207"/>
  <c r="K14" i="46207"/>
  <c r="L14" i="46207"/>
  <c r="M14" i="46207"/>
  <c r="N14" i="46207"/>
  <c r="O14" i="46207"/>
  <c r="B15" i="46207"/>
  <c r="C15" i="46207"/>
  <c r="D15" i="46207"/>
  <c r="E15" i="46207"/>
  <c r="F15" i="46207"/>
  <c r="G15" i="46207"/>
  <c r="H15" i="46207"/>
  <c r="I15" i="46207"/>
  <c r="J15" i="46207"/>
  <c r="K15" i="46207"/>
  <c r="L15" i="46207"/>
  <c r="M15" i="46207"/>
  <c r="N15" i="46207"/>
  <c r="O15" i="46207"/>
  <c r="Q15" i="46207"/>
  <c r="B16" i="46207"/>
  <c r="C16" i="46207"/>
  <c r="D16" i="46207"/>
  <c r="E16" i="46207"/>
  <c r="F16" i="46207"/>
  <c r="G16" i="46207"/>
  <c r="H16" i="46207"/>
  <c r="I16" i="46207"/>
  <c r="J16" i="46207"/>
  <c r="K16" i="46207"/>
  <c r="L16" i="46207"/>
  <c r="M16" i="46207"/>
  <c r="N16" i="46207"/>
  <c r="O16" i="46207"/>
  <c r="Q16" i="46207"/>
  <c r="B17" i="46207"/>
  <c r="C17" i="46207"/>
  <c r="D17" i="46207"/>
  <c r="E17" i="46207"/>
  <c r="F17" i="46207"/>
  <c r="G17" i="46207"/>
  <c r="H17" i="46207"/>
  <c r="I17" i="46207"/>
  <c r="J17" i="46207"/>
  <c r="K17" i="46207"/>
  <c r="L17" i="46207"/>
  <c r="M17" i="46207"/>
  <c r="N17" i="46207"/>
  <c r="O17" i="46207"/>
  <c r="Q17" i="46207"/>
  <c r="B18" i="46207"/>
  <c r="C18" i="46207"/>
  <c r="D18" i="46207"/>
  <c r="E18" i="46207"/>
  <c r="F18" i="46207"/>
  <c r="G18" i="46207"/>
  <c r="H18" i="46207"/>
  <c r="I18" i="46207"/>
  <c r="J18" i="46207"/>
  <c r="K18" i="46207"/>
  <c r="L18" i="46207"/>
  <c r="M18" i="46207"/>
  <c r="N18" i="46207"/>
  <c r="O18" i="46207"/>
  <c r="Q18" i="46207"/>
  <c r="B19" i="46207"/>
  <c r="C19" i="46207"/>
  <c r="D19" i="46207"/>
  <c r="E19" i="46207"/>
  <c r="F19" i="46207"/>
  <c r="G19" i="46207"/>
  <c r="H19" i="46207"/>
  <c r="I19" i="46207"/>
  <c r="J19" i="46207"/>
  <c r="K19" i="46207"/>
  <c r="L19" i="46207"/>
  <c r="M19" i="46207"/>
  <c r="N19" i="46207"/>
  <c r="O19" i="46207"/>
  <c r="Q19" i="46207"/>
  <c r="B20" i="46207"/>
  <c r="C20" i="46207"/>
  <c r="D20" i="46207"/>
  <c r="E20" i="46207"/>
  <c r="F20" i="46207"/>
  <c r="G20" i="46207"/>
  <c r="H20" i="46207"/>
  <c r="I20" i="46207"/>
  <c r="J20" i="46207"/>
  <c r="K20" i="46207"/>
  <c r="L20" i="46207"/>
  <c r="M20" i="46207"/>
  <c r="N20" i="46207"/>
  <c r="O20" i="46207"/>
  <c r="B21" i="46207"/>
  <c r="C21" i="46207"/>
  <c r="D21" i="46207"/>
  <c r="E21" i="46207"/>
  <c r="F21" i="46207"/>
  <c r="G21" i="46207"/>
  <c r="H21" i="46207"/>
  <c r="I21" i="46207"/>
  <c r="J21" i="46207"/>
  <c r="K21" i="46207"/>
  <c r="L21" i="46207"/>
  <c r="M21" i="46207"/>
  <c r="N21" i="46207"/>
  <c r="O21" i="46207"/>
  <c r="Q21" i="46207"/>
  <c r="B22" i="46207"/>
  <c r="I22" i="46207"/>
  <c r="J22" i="46207"/>
  <c r="AH63" i="16"/>
  <c r="AI63" i="16"/>
  <c r="AJ63" i="16"/>
  <c r="AI98" i="16"/>
  <c r="AJ98" i="16"/>
  <c r="AK98" i="16"/>
  <c r="AL98" i="16"/>
  <c r="AM98" i="16"/>
  <c r="AN98" i="16"/>
  <c r="AP98" i="16"/>
  <c r="AQ100" i="16"/>
  <c r="AQ101" i="16"/>
  <c r="AQ102" i="16"/>
  <c r="AQ103" i="16"/>
  <c r="AQ105" i="16"/>
  <c r="AQ106" i="16"/>
  <c r="AQ107" i="16"/>
  <c r="AQ108" i="16"/>
  <c r="AQ109" i="16"/>
  <c r="AQ111" i="16"/>
  <c r="AQ112" i="16"/>
  <c r="AQ113" i="16"/>
  <c r="AQ114" i="16"/>
  <c r="AQ115" i="16"/>
  <c r="AQ116" i="16"/>
  <c r="AQ117" i="16"/>
  <c r="AQ118" i="16"/>
  <c r="AQ119" i="16"/>
  <c r="AQ120" i="16"/>
  <c r="AR98" i="16"/>
  <c r="AS98" i="16"/>
  <c r="AS164" i="16"/>
  <c r="AR164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64" i="16"/>
  <c r="AP164" i="16"/>
  <c r="AN164" i="16"/>
  <c r="AM164" i="16"/>
  <c r="AL164" i="16"/>
  <c r="AK164" i="16"/>
  <c r="AJ164" i="16"/>
  <c r="AI164" i="16"/>
  <c r="AH166" i="16"/>
  <c r="AH167" i="16"/>
  <c r="AH168" i="16"/>
  <c r="AH169" i="16"/>
  <c r="AH170" i="16"/>
  <c r="AH171" i="16"/>
  <c r="AH172" i="16"/>
  <c r="AH173" i="16"/>
  <c r="AH174" i="16"/>
  <c r="AH175" i="16"/>
  <c r="AH176" i="16"/>
  <c r="AH177" i="16"/>
  <c r="AH178" i="16"/>
  <c r="AH179" i="16"/>
  <c r="AH180" i="16"/>
  <c r="AH181" i="16"/>
  <c r="AH182" i="16"/>
  <c r="AH183" i="16"/>
  <c r="AH184" i="16"/>
  <c r="AH185" i="16"/>
  <c r="AH186" i="16"/>
  <c r="Z166" i="16"/>
  <c r="Z167" i="16"/>
  <c r="Z168" i="16"/>
  <c r="Z169" i="16"/>
  <c r="Z170" i="16"/>
  <c r="Z171" i="16"/>
  <c r="Z172" i="16"/>
  <c r="Z173" i="16"/>
  <c r="Z174" i="16"/>
  <c r="Z175" i="16"/>
  <c r="Z176" i="16"/>
  <c r="Z177" i="16"/>
  <c r="Z178" i="16"/>
  <c r="Z179" i="16"/>
  <c r="Z180" i="16"/>
  <c r="Z181" i="16"/>
  <c r="Z182" i="16"/>
  <c r="Z183" i="16"/>
  <c r="Z184" i="16"/>
  <c r="Z185" i="16"/>
  <c r="Z186" i="16"/>
  <c r="Y166" i="16"/>
  <c r="Y167" i="16"/>
  <c r="Y168" i="16"/>
  <c r="Y169" i="16"/>
  <c r="Y170" i="16"/>
  <c r="Y171" i="16"/>
  <c r="Y172" i="16"/>
  <c r="Y173" i="16"/>
  <c r="Y174" i="16"/>
  <c r="Y175" i="16"/>
  <c r="Y176" i="16"/>
  <c r="Y177" i="16"/>
  <c r="Y178" i="16"/>
  <c r="Y179" i="16"/>
  <c r="Y180" i="16"/>
  <c r="Y181" i="16"/>
  <c r="Y182" i="16"/>
  <c r="Y183" i="16"/>
  <c r="Y184" i="16"/>
  <c r="Y185" i="16"/>
  <c r="Y186" i="16"/>
  <c r="Y164" i="16"/>
  <c r="V164" i="16"/>
  <c r="U164" i="16"/>
  <c r="T164" i="16"/>
  <c r="S164" i="16"/>
  <c r="R164" i="16"/>
  <c r="Q164" i="16"/>
  <c r="P164" i="16"/>
  <c r="C164" i="16"/>
  <c r="E164" i="16"/>
  <c r="G164" i="16"/>
  <c r="I164" i="16"/>
  <c r="L166" i="16"/>
  <c r="L164" i="16" s="1"/>
  <c r="L167" i="16"/>
  <c r="L168" i="16"/>
  <c r="L169" i="16"/>
  <c r="L170" i="16"/>
  <c r="L171" i="16"/>
  <c r="L172" i="16"/>
  <c r="L173" i="16"/>
  <c r="L174" i="16"/>
  <c r="L175" i="16"/>
  <c r="L176" i="16"/>
  <c r="L177" i="16"/>
  <c r="L178" i="16"/>
  <c r="L179" i="16"/>
  <c r="L180" i="16"/>
  <c r="L181" i="16"/>
  <c r="L182" i="16"/>
  <c r="L183" i="16"/>
  <c r="L184" i="16"/>
  <c r="L185" i="16"/>
  <c r="L186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64" i="16"/>
  <c r="AS132" i="16"/>
  <c r="AR132" i="16"/>
  <c r="AQ134" i="16"/>
  <c r="AQ135" i="16"/>
  <c r="AQ136" i="16"/>
  <c r="AQ137" i="16"/>
  <c r="AQ138" i="16"/>
  <c r="AQ141" i="16"/>
  <c r="AQ139" i="46206" s="1"/>
  <c r="AQ142" i="16"/>
  <c r="AQ140" i="46206" s="1"/>
  <c r="AQ143" i="16"/>
  <c r="AQ144" i="16"/>
  <c r="AQ145" i="16"/>
  <c r="AQ146" i="16"/>
  <c r="AQ147" i="16"/>
  <c r="AQ148" i="16"/>
  <c r="AQ149" i="16"/>
  <c r="AQ147" i="46206" s="1"/>
  <c r="AQ150" i="16"/>
  <c r="AQ148" i="46206" s="1"/>
  <c r="AQ151" i="16"/>
  <c r="AP132" i="16"/>
  <c r="AN132" i="16"/>
  <c r="AM132" i="16"/>
  <c r="AL132" i="16"/>
  <c r="AK132" i="16"/>
  <c r="AJ132" i="16"/>
  <c r="AI132" i="16"/>
  <c r="AH134" i="16"/>
  <c r="AH135" i="16"/>
  <c r="AH136" i="16"/>
  <c r="AH137" i="16"/>
  <c r="AH138" i="16"/>
  <c r="AH139" i="16"/>
  <c r="AH141" i="16"/>
  <c r="AH139" i="46206" s="1"/>
  <c r="AH142" i="16"/>
  <c r="AH143" i="16"/>
  <c r="AH144" i="16"/>
  <c r="AH145" i="16"/>
  <c r="AH146" i="16"/>
  <c r="AH147" i="16"/>
  <c r="AH148" i="16"/>
  <c r="AH146" i="46206" s="1"/>
  <c r="AH149" i="16"/>
  <c r="AH147" i="46206" s="1"/>
  <c r="AH150" i="16"/>
  <c r="AH151" i="16"/>
  <c r="Z134" i="16"/>
  <c r="Z135" i="16"/>
  <c r="Z136" i="16"/>
  <c r="Z137" i="16"/>
  <c r="Z138" i="16"/>
  <c r="Z139" i="16"/>
  <c r="Z141" i="16"/>
  <c r="Z142" i="16"/>
  <c r="Z143" i="16"/>
  <c r="Z144" i="16"/>
  <c r="Z145" i="16"/>
  <c r="Z146" i="16"/>
  <c r="Z147" i="16"/>
  <c r="Z148" i="16"/>
  <c r="Z149" i="16"/>
  <c r="Z150" i="16"/>
  <c r="Z151" i="16"/>
  <c r="Z152" i="16"/>
  <c r="Y134" i="16"/>
  <c r="Y135" i="16"/>
  <c r="Y136" i="16"/>
  <c r="Y137" i="16"/>
  <c r="Y138" i="16"/>
  <c r="Y139" i="16"/>
  <c r="Y141" i="16"/>
  <c r="Y142" i="16"/>
  <c r="Y143" i="16"/>
  <c r="Y144" i="16"/>
  <c r="Y145" i="16"/>
  <c r="Y146" i="16"/>
  <c r="Y147" i="16"/>
  <c r="Y148" i="16"/>
  <c r="Y149" i="16"/>
  <c r="Y150" i="16"/>
  <c r="Y151" i="16"/>
  <c r="Y152" i="16"/>
  <c r="V132" i="16"/>
  <c r="U132" i="16"/>
  <c r="T132" i="16"/>
  <c r="S132" i="16"/>
  <c r="R132" i="16"/>
  <c r="Q132" i="16"/>
  <c r="P132" i="16"/>
  <c r="C132" i="16"/>
  <c r="E132" i="16"/>
  <c r="G132" i="16"/>
  <c r="I132" i="16"/>
  <c r="L134" i="16"/>
  <c r="L135" i="16"/>
  <c r="L136" i="16"/>
  <c r="L137" i="16"/>
  <c r="L132" i="16" s="1"/>
  <c r="L138" i="16"/>
  <c r="L139" i="16"/>
  <c r="L141" i="16"/>
  <c r="L142" i="16"/>
  <c r="L143" i="16"/>
  <c r="L144" i="16"/>
  <c r="L145" i="16"/>
  <c r="L146" i="16"/>
  <c r="L147" i="16"/>
  <c r="L148" i="16"/>
  <c r="L149" i="16"/>
  <c r="L150" i="16"/>
  <c r="L151" i="16"/>
  <c r="L152" i="16"/>
  <c r="M134" i="16"/>
  <c r="M135" i="16"/>
  <c r="M136" i="16"/>
  <c r="M137" i="16"/>
  <c r="M138" i="16"/>
  <c r="M139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AH100" i="16"/>
  <c r="AH101" i="16"/>
  <c r="AH102" i="16"/>
  <c r="AH103" i="16"/>
  <c r="AH104" i="16"/>
  <c r="AH105" i="16"/>
  <c r="AH106" i="16"/>
  <c r="AH107" i="16"/>
  <c r="AH108" i="16"/>
  <c r="AH109" i="16"/>
  <c r="AH111" i="16"/>
  <c r="AH112" i="16"/>
  <c r="AH113" i="16"/>
  <c r="AH114" i="16"/>
  <c r="AH115" i="16"/>
  <c r="AH116" i="16"/>
  <c r="AH117" i="16"/>
  <c r="AH118" i="16"/>
  <c r="AH119" i="16"/>
  <c r="AH120" i="16"/>
  <c r="AH98" i="16"/>
  <c r="Z100" i="16"/>
  <c r="Z101" i="16"/>
  <c r="Z102" i="16"/>
  <c r="Z103" i="16"/>
  <c r="Z104" i="16"/>
  <c r="Z105" i="16"/>
  <c r="Z106" i="16"/>
  <c r="Z107" i="16"/>
  <c r="Z108" i="16"/>
  <c r="Z109" i="16"/>
  <c r="Z111" i="16"/>
  <c r="Z112" i="16"/>
  <c r="Z113" i="16"/>
  <c r="Z114" i="16"/>
  <c r="Z115" i="16"/>
  <c r="Z116" i="16"/>
  <c r="Z117" i="16"/>
  <c r="Z118" i="16"/>
  <c r="Z119" i="16"/>
  <c r="Z120" i="16"/>
  <c r="Y100" i="16"/>
  <c r="Y101" i="16"/>
  <c r="Y102" i="16"/>
  <c r="Y103" i="16"/>
  <c r="Y104" i="16"/>
  <c r="Y105" i="16"/>
  <c r="Y106" i="16"/>
  <c r="Y107" i="16"/>
  <c r="Y108" i="16"/>
  <c r="Y109" i="16"/>
  <c r="Y111" i="16"/>
  <c r="Y112" i="16"/>
  <c r="Y113" i="16"/>
  <c r="Y114" i="16"/>
  <c r="Y115" i="16"/>
  <c r="Y116" i="16"/>
  <c r="Y117" i="16"/>
  <c r="Y118" i="16"/>
  <c r="Y119" i="16"/>
  <c r="Y120" i="16"/>
  <c r="V98" i="16"/>
  <c r="U98" i="16"/>
  <c r="T98" i="16"/>
  <c r="S98" i="16"/>
  <c r="R98" i="16"/>
  <c r="Q98" i="16"/>
  <c r="P98" i="16"/>
  <c r="C98" i="16"/>
  <c r="E98" i="16"/>
  <c r="G98" i="16"/>
  <c r="I98" i="16"/>
  <c r="L100" i="16"/>
  <c r="L101" i="16"/>
  <c r="L98" i="16" s="1"/>
  <c r="L102" i="16"/>
  <c r="L103" i="16"/>
  <c r="L104" i="16"/>
  <c r="L105" i="16"/>
  <c r="L106" i="16"/>
  <c r="L107" i="16"/>
  <c r="L108" i="16"/>
  <c r="L109" i="16"/>
  <c r="L111" i="16"/>
  <c r="L112" i="16"/>
  <c r="L113" i="16"/>
  <c r="L114" i="16"/>
  <c r="L115" i="16"/>
  <c r="L116" i="16"/>
  <c r="L117" i="16"/>
  <c r="L118" i="16"/>
  <c r="L119" i="16"/>
  <c r="L120" i="16"/>
  <c r="L121" i="16"/>
  <c r="M100" i="16"/>
  <c r="M101" i="16"/>
  <c r="M102" i="16"/>
  <c r="M103" i="16"/>
  <c r="M104" i="16"/>
  <c r="M98" i="16" s="1"/>
  <c r="M105" i="16"/>
  <c r="M106" i="16"/>
  <c r="M107" i="16"/>
  <c r="M108" i="16"/>
  <c r="M109" i="16"/>
  <c r="M111" i="16"/>
  <c r="M112" i="16"/>
  <c r="M113" i="16"/>
  <c r="M114" i="16"/>
  <c r="M115" i="16"/>
  <c r="M116" i="16"/>
  <c r="M117" i="16"/>
  <c r="M118" i="16"/>
  <c r="M119" i="16"/>
  <c r="M120" i="16"/>
  <c r="M121" i="16"/>
  <c r="AK63" i="16"/>
  <c r="AL63" i="16"/>
  <c r="AM63" i="16"/>
  <c r="AN63" i="16"/>
  <c r="AP63" i="16"/>
  <c r="AQ65" i="16"/>
  <c r="AQ66" i="16"/>
  <c r="AQ67" i="16"/>
  <c r="AQ68" i="16"/>
  <c r="AQ69" i="16"/>
  <c r="AQ70" i="16"/>
  <c r="AQ72" i="16"/>
  <c r="AQ73" i="16"/>
  <c r="AQ74" i="16"/>
  <c r="AQ75" i="16"/>
  <c r="AQ76" i="16"/>
  <c r="AQ77" i="16"/>
  <c r="AQ78" i="16"/>
  <c r="AQ79" i="16"/>
  <c r="AQ81" i="16"/>
  <c r="AQ82" i="16"/>
  <c r="AQ84" i="16"/>
  <c r="AQ85" i="16"/>
  <c r="AQ86" i="16"/>
  <c r="AR63" i="16"/>
  <c r="AS63" i="16"/>
  <c r="Z65" i="16"/>
  <c r="Z66" i="16"/>
  <c r="Z67" i="16"/>
  <c r="Z68" i="16"/>
  <c r="Z69" i="16"/>
  <c r="Z70" i="16"/>
  <c r="Z72" i="16"/>
  <c r="Z73" i="16"/>
  <c r="Z74" i="16"/>
  <c r="Z75" i="16"/>
  <c r="Z76" i="16"/>
  <c r="Z77" i="16"/>
  <c r="Z78" i="16"/>
  <c r="Z79" i="16"/>
  <c r="Z80" i="16"/>
  <c r="Z81" i="16"/>
  <c r="Z82" i="16"/>
  <c r="Z84" i="16"/>
  <c r="Z85" i="16"/>
  <c r="Z86" i="16"/>
  <c r="Z63" i="16"/>
  <c r="Y65" i="16"/>
  <c r="Y66" i="16"/>
  <c r="Y67" i="16"/>
  <c r="Y68" i="16"/>
  <c r="Y69" i="16"/>
  <c r="Y70" i="16"/>
  <c r="Y72" i="16"/>
  <c r="Y73" i="16"/>
  <c r="Y74" i="16"/>
  <c r="Y75" i="16"/>
  <c r="Y76" i="16"/>
  <c r="Y77" i="16"/>
  <c r="Y78" i="16"/>
  <c r="Y79" i="16"/>
  <c r="Y80" i="16"/>
  <c r="Y81" i="16"/>
  <c r="Y82" i="16"/>
  <c r="Y84" i="16"/>
  <c r="Y85" i="16"/>
  <c r="Y86" i="16"/>
  <c r="V63" i="16"/>
  <c r="U63" i="16"/>
  <c r="T63" i="16"/>
  <c r="S63" i="16"/>
  <c r="R63" i="16"/>
  <c r="Q63" i="16"/>
  <c r="P63" i="16"/>
  <c r="C63" i="16"/>
  <c r="E63" i="16"/>
  <c r="G63" i="16"/>
  <c r="I63" i="16"/>
  <c r="L65" i="16"/>
  <c r="L66" i="16"/>
  <c r="L67" i="16"/>
  <c r="L68" i="16"/>
  <c r="L69" i="16"/>
  <c r="L70" i="16"/>
  <c r="L72" i="16"/>
  <c r="L73" i="16"/>
  <c r="L74" i="16"/>
  <c r="L75" i="16"/>
  <c r="L76" i="16"/>
  <c r="L77" i="16"/>
  <c r="L78" i="16"/>
  <c r="L79" i="16"/>
  <c r="L80" i="16"/>
  <c r="L81" i="16"/>
  <c r="L82" i="16"/>
  <c r="L84" i="16"/>
  <c r="L85" i="16"/>
  <c r="L86" i="16"/>
  <c r="M65" i="16"/>
  <c r="M66" i="16"/>
  <c r="M67" i="16"/>
  <c r="M68" i="16"/>
  <c r="M69" i="16"/>
  <c r="M70" i="16"/>
  <c r="M72" i="16"/>
  <c r="M73" i="16"/>
  <c r="M74" i="16"/>
  <c r="M75" i="16"/>
  <c r="M76" i="16"/>
  <c r="M77" i="16"/>
  <c r="M78" i="16"/>
  <c r="M79" i="16"/>
  <c r="M80" i="16"/>
  <c r="M81" i="16"/>
  <c r="M82" i="16"/>
  <c r="M84" i="16"/>
  <c r="M85" i="16"/>
  <c r="M86" i="16"/>
  <c r="AS42" i="16"/>
  <c r="AR42" i="16"/>
  <c r="AQ42" i="16"/>
  <c r="AP42" i="16"/>
  <c r="AN42" i="16"/>
  <c r="AM42" i="16"/>
  <c r="AL42" i="16"/>
  <c r="AK42" i="16"/>
  <c r="AJ42" i="16"/>
  <c r="AI42" i="16"/>
  <c r="AH44" i="16"/>
  <c r="AH45" i="16"/>
  <c r="AH46" i="16"/>
  <c r="AH47" i="16"/>
  <c r="AH48" i="16"/>
  <c r="AH49" i="16"/>
  <c r="AH50" i="16"/>
  <c r="AH51" i="16"/>
  <c r="AH52" i="16"/>
  <c r="Z44" i="16"/>
  <c r="Z42" i="16" s="1"/>
  <c r="Z45" i="16"/>
  <c r="Z46" i="16"/>
  <c r="Z47" i="16"/>
  <c r="Z48" i="16"/>
  <c r="Z49" i="16"/>
  <c r="Z50" i="16"/>
  <c r="Z51" i="16"/>
  <c r="Z52" i="16"/>
  <c r="Y44" i="16"/>
  <c r="Y45" i="16"/>
  <c r="Y46" i="16"/>
  <c r="Y47" i="16"/>
  <c r="Y48" i="16"/>
  <c r="Y49" i="16"/>
  <c r="Y50" i="16"/>
  <c r="Y51" i="16"/>
  <c r="Y52" i="16"/>
  <c r="V42" i="16"/>
  <c r="U42" i="16"/>
  <c r="T42" i="16"/>
  <c r="S42" i="16"/>
  <c r="R42" i="16"/>
  <c r="Q42" i="16"/>
  <c r="P42" i="16"/>
  <c r="M44" i="16"/>
  <c r="M45" i="16"/>
  <c r="M46" i="16"/>
  <c r="M47" i="16"/>
  <c r="M48" i="16"/>
  <c r="M49" i="16"/>
  <c r="M50" i="16"/>
  <c r="M51" i="16"/>
  <c r="M52" i="16"/>
  <c r="L44" i="16"/>
  <c r="L42" i="16" s="1"/>
  <c r="L45" i="16"/>
  <c r="L46" i="16"/>
  <c r="L47" i="16"/>
  <c r="L48" i="16"/>
  <c r="L49" i="16"/>
  <c r="L50" i="16"/>
  <c r="L51" i="16"/>
  <c r="L52" i="16"/>
  <c r="I42" i="16"/>
  <c r="G42" i="16"/>
  <c r="E42" i="16"/>
  <c r="C42" i="16"/>
  <c r="AS10" i="16"/>
  <c r="AR10" i="16"/>
  <c r="AP10" i="16"/>
  <c r="AN10" i="16"/>
  <c r="AM10" i="16"/>
  <c r="AL10" i="16"/>
  <c r="AK10" i="16"/>
  <c r="AJ10" i="16"/>
  <c r="AI10" i="16"/>
  <c r="AH12" i="16"/>
  <c r="AH13" i="16"/>
  <c r="AH14" i="16"/>
  <c r="AH15" i="16"/>
  <c r="AH16" i="16"/>
  <c r="AH10" i="16" s="1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AH30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Z30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Y10" i="16"/>
  <c r="V10" i="16"/>
  <c r="U10" i="16"/>
  <c r="T10" i="16"/>
  <c r="S10" i="16"/>
  <c r="R10" i="16"/>
  <c r="Q10" i="16"/>
  <c r="P10" i="16"/>
  <c r="C10" i="16"/>
  <c r="E10" i="16"/>
  <c r="G10" i="16"/>
  <c r="I10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AB164" i="16"/>
  <c r="AC164" i="16"/>
  <c r="AD164" i="16"/>
  <c r="AE164" i="16"/>
  <c r="AF164" i="16"/>
  <c r="AG164" i="16"/>
  <c r="AG132" i="16"/>
  <c r="AF132" i="16"/>
  <c r="AE132" i="16"/>
  <c r="AD132" i="16"/>
  <c r="AC132" i="16"/>
  <c r="AB132" i="16"/>
  <c r="AG98" i="16"/>
  <c r="AF98" i="16"/>
  <c r="AE98" i="16"/>
  <c r="AD98" i="16"/>
  <c r="AC98" i="16"/>
  <c r="AB98" i="16"/>
  <c r="AG63" i="16"/>
  <c r="AF63" i="16"/>
  <c r="AE63" i="16"/>
  <c r="AD63" i="16"/>
  <c r="AC63" i="16"/>
  <c r="AB63" i="16"/>
  <c r="AG42" i="16"/>
  <c r="AF42" i="16"/>
  <c r="AE42" i="16"/>
  <c r="AD42" i="16"/>
  <c r="AC42" i="16"/>
  <c r="AB42" i="16"/>
  <c r="AG10" i="16"/>
  <c r="AF10" i="16"/>
  <c r="AE10" i="16"/>
  <c r="AD10" i="16"/>
  <c r="AC10" i="16"/>
  <c r="AB10" i="16"/>
  <c r="AI80" i="3"/>
  <c r="AQ12" i="3"/>
  <c r="AQ13" i="3"/>
  <c r="AQ14" i="3"/>
  <c r="AQ15" i="3"/>
  <c r="AQ16" i="3"/>
  <c r="AQ17" i="3"/>
  <c r="AS10" i="3"/>
  <c r="AR10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P10" i="3"/>
  <c r="AN10" i="3"/>
  <c r="AM10" i="3"/>
  <c r="AL10" i="3"/>
  <c r="AK10" i="3"/>
  <c r="AJ10" i="3"/>
  <c r="AI10" i="3"/>
  <c r="AH12" i="3"/>
  <c r="AH13" i="3"/>
  <c r="AH14" i="3"/>
  <c r="AH10" i="3" s="1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Q45" i="3"/>
  <c r="AQ46" i="3"/>
  <c r="AQ44" i="3"/>
  <c r="AS42" i="3"/>
  <c r="AR42" i="3"/>
  <c r="AQ47" i="3"/>
  <c r="AQ48" i="3"/>
  <c r="AQ49" i="3"/>
  <c r="AQ50" i="3"/>
  <c r="AQ51" i="3"/>
  <c r="AQ52" i="3"/>
  <c r="AP42" i="3"/>
  <c r="AN42" i="3"/>
  <c r="AM42" i="3"/>
  <c r="AL42" i="3"/>
  <c r="AK42" i="3"/>
  <c r="AJ42" i="3"/>
  <c r="AI42" i="3"/>
  <c r="AH44" i="3"/>
  <c r="AH45" i="3"/>
  <c r="AH46" i="3"/>
  <c r="AH47" i="3"/>
  <c r="AH48" i="3"/>
  <c r="AH49" i="3"/>
  <c r="AH50" i="3"/>
  <c r="AH51" i="3"/>
  <c r="AH52" i="3"/>
  <c r="AS63" i="3"/>
  <c r="AR63" i="3"/>
  <c r="AQ65" i="3"/>
  <c r="AQ66" i="3"/>
  <c r="AQ68" i="3"/>
  <c r="AQ69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P63" i="3"/>
  <c r="AN63" i="3"/>
  <c r="AM63" i="3"/>
  <c r="AL63" i="3"/>
  <c r="AK63" i="3"/>
  <c r="AJ63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1" i="3"/>
  <c r="AH82" i="3"/>
  <c r="AH83" i="3"/>
  <c r="AH84" i="3"/>
  <c r="AH85" i="3"/>
  <c r="AH86" i="3"/>
  <c r="AH87" i="3"/>
  <c r="AS98" i="3"/>
  <c r="AR98" i="3"/>
  <c r="AQ100" i="3"/>
  <c r="AQ101" i="3"/>
  <c r="AQ102" i="3"/>
  <c r="AQ103" i="3"/>
  <c r="AQ105" i="3"/>
  <c r="AQ106" i="3"/>
  <c r="AQ107" i="3"/>
  <c r="AQ108" i="3"/>
  <c r="AQ109" i="3"/>
  <c r="AQ110" i="3"/>
  <c r="AQ111" i="3"/>
  <c r="AQ112" i="3"/>
  <c r="AQ113" i="3"/>
  <c r="AQ115" i="3"/>
  <c r="AQ116" i="3"/>
  <c r="AQ117" i="3"/>
  <c r="AQ118" i="3"/>
  <c r="AQ119" i="3"/>
  <c r="AQ120" i="3"/>
  <c r="AP98" i="3"/>
  <c r="AN98" i="3"/>
  <c r="AM98" i="3"/>
  <c r="AL98" i="3"/>
  <c r="AK98" i="3"/>
  <c r="AJ98" i="3"/>
  <c r="AI98" i="3"/>
  <c r="AH108" i="3"/>
  <c r="AH115" i="3"/>
  <c r="AH100" i="3"/>
  <c r="AH101" i="3"/>
  <c r="AH102" i="3"/>
  <c r="AH103" i="3"/>
  <c r="AH104" i="3"/>
  <c r="AH98" i="3" s="1"/>
  <c r="AH105" i="3"/>
  <c r="AH106" i="3"/>
  <c r="AH107" i="3"/>
  <c r="AH109" i="3"/>
  <c r="AH110" i="3"/>
  <c r="AH111" i="3"/>
  <c r="AH112" i="3"/>
  <c r="AH113" i="3"/>
  <c r="AH114" i="3"/>
  <c r="AH116" i="3"/>
  <c r="AH117" i="3"/>
  <c r="AH118" i="3"/>
  <c r="AH119" i="3"/>
  <c r="AH120" i="3"/>
  <c r="AS131" i="3"/>
  <c r="AR131" i="3"/>
  <c r="AQ133" i="3"/>
  <c r="AQ134" i="3"/>
  <c r="AQ135" i="3"/>
  <c r="AQ136" i="3"/>
  <c r="AQ137" i="3"/>
  <c r="AQ138" i="3"/>
  <c r="AQ139" i="3"/>
  <c r="AQ138" i="46206" s="1"/>
  <c r="AQ140" i="3"/>
  <c r="AQ141" i="3"/>
  <c r="AQ142" i="3"/>
  <c r="AQ143" i="3"/>
  <c r="AQ144" i="3"/>
  <c r="AQ145" i="3"/>
  <c r="AQ146" i="3"/>
  <c r="AQ147" i="3"/>
  <c r="AQ146" i="46206" s="1"/>
  <c r="AQ148" i="3"/>
  <c r="AQ149" i="3"/>
  <c r="AQ150" i="3"/>
  <c r="AP131" i="3"/>
  <c r="AN131" i="3"/>
  <c r="AM131" i="3"/>
  <c r="AL131" i="3"/>
  <c r="AK131" i="3"/>
  <c r="AJ131" i="3"/>
  <c r="AI131" i="3"/>
  <c r="AH133" i="3"/>
  <c r="AH134" i="3"/>
  <c r="AH135" i="3"/>
  <c r="AH136" i="3"/>
  <c r="AH135" i="46206" s="1"/>
  <c r="AH137" i="3"/>
  <c r="AH136" i="46206" s="1"/>
  <c r="AH138" i="3"/>
  <c r="AH139" i="3"/>
  <c r="AH140" i="3"/>
  <c r="AH141" i="3"/>
  <c r="AH142" i="3"/>
  <c r="AH143" i="3"/>
  <c r="AH144" i="3"/>
  <c r="AH143" i="46206" s="1"/>
  <c r="AH145" i="3"/>
  <c r="AH144" i="46206" s="1"/>
  <c r="AH146" i="3"/>
  <c r="AH147" i="3"/>
  <c r="AH148" i="3"/>
  <c r="AH149" i="3"/>
  <c r="AH150" i="3"/>
  <c r="AS162" i="3"/>
  <c r="AR162" i="3"/>
  <c r="AQ164" i="3"/>
  <c r="AQ165" i="3"/>
  <c r="AQ166" i="3"/>
  <c r="AQ162" i="3" s="1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P162" i="3"/>
  <c r="AN162" i="3"/>
  <c r="AM162" i="3"/>
  <c r="AL162" i="3"/>
  <c r="AK162" i="3"/>
  <c r="AJ162" i="3"/>
  <c r="AI162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Z164" i="3"/>
  <c r="Z162" i="3" s="1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Y164" i="3"/>
  <c r="Y165" i="3"/>
  <c r="Y166" i="3"/>
  <c r="Y167" i="3"/>
  <c r="Y168" i="3"/>
  <c r="Y169" i="3"/>
  <c r="Y170" i="3"/>
  <c r="Y162" i="3" s="1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V162" i="3"/>
  <c r="U162" i="3"/>
  <c r="T162" i="3"/>
  <c r="S162" i="3"/>
  <c r="R162" i="3"/>
  <c r="Q162" i="3"/>
  <c r="P162" i="3"/>
  <c r="C162" i="3"/>
  <c r="E162" i="3"/>
  <c r="G162" i="3"/>
  <c r="I162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62" i="3"/>
  <c r="M164" i="3"/>
  <c r="M165" i="3"/>
  <c r="M166" i="3"/>
  <c r="M162" i="3" s="1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V131" i="3"/>
  <c r="U131" i="3"/>
  <c r="T131" i="3"/>
  <c r="S131" i="3"/>
  <c r="R131" i="3"/>
  <c r="Q131" i="3"/>
  <c r="P131" i="3"/>
  <c r="C131" i="3"/>
  <c r="E131" i="3"/>
  <c r="G131" i="3"/>
  <c r="I131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Y100" i="3"/>
  <c r="Y98" i="3" s="1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V98" i="3"/>
  <c r="U98" i="3"/>
  <c r="T98" i="3"/>
  <c r="S98" i="3"/>
  <c r="R98" i="3"/>
  <c r="Q98" i="3"/>
  <c r="P98" i="3"/>
  <c r="C98" i="3"/>
  <c r="E98" i="3"/>
  <c r="G98" i="3"/>
  <c r="I98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98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63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63" i="3"/>
  <c r="V63" i="3"/>
  <c r="U63" i="3"/>
  <c r="T63" i="3"/>
  <c r="S63" i="3"/>
  <c r="R63" i="3"/>
  <c r="Q63" i="3"/>
  <c r="P63" i="3"/>
  <c r="C63" i="3"/>
  <c r="E63" i="3"/>
  <c r="G63" i="3"/>
  <c r="I63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Z44" i="3"/>
  <c r="Z45" i="3"/>
  <c r="Z46" i="3"/>
  <c r="Z47" i="3"/>
  <c r="Z48" i="3"/>
  <c r="Z49" i="3"/>
  <c r="Z50" i="3"/>
  <c r="Z51" i="3"/>
  <c r="Z52" i="3"/>
  <c r="Y44" i="3"/>
  <c r="Y45" i="3"/>
  <c r="Y46" i="3"/>
  <c r="Y42" i="3" s="1"/>
  <c r="Y47" i="3"/>
  <c r="Y48" i="3"/>
  <c r="Y49" i="3"/>
  <c r="Y50" i="3"/>
  <c r="Y51" i="3"/>
  <c r="Y52" i="3"/>
  <c r="V42" i="3"/>
  <c r="U42" i="3"/>
  <c r="T42" i="3"/>
  <c r="S42" i="3"/>
  <c r="R42" i="3"/>
  <c r="Q42" i="3"/>
  <c r="P42" i="3"/>
  <c r="C42" i="3"/>
  <c r="E42" i="3"/>
  <c r="G42" i="3"/>
  <c r="I42" i="3"/>
  <c r="L44" i="3"/>
  <c r="L45" i="3"/>
  <c r="L46" i="3"/>
  <c r="L47" i="3"/>
  <c r="L48" i="3"/>
  <c r="L49" i="3"/>
  <c r="L50" i="3"/>
  <c r="L51" i="3"/>
  <c r="L52" i="3"/>
  <c r="M44" i="3"/>
  <c r="M45" i="3"/>
  <c r="M46" i="3"/>
  <c r="M42" i="3" s="1"/>
  <c r="M47" i="3"/>
  <c r="M48" i="3"/>
  <c r="M49" i="3"/>
  <c r="M50" i="3"/>
  <c r="M51" i="3"/>
  <c r="M52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Y12" i="3"/>
  <c r="Y10" i="3" s="1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V10" i="3"/>
  <c r="U10" i="3"/>
  <c r="T10" i="3"/>
  <c r="S10" i="3"/>
  <c r="R10" i="3"/>
  <c r="Q10" i="3"/>
  <c r="P10" i="3"/>
  <c r="C10" i="3"/>
  <c r="E10" i="3"/>
  <c r="G10" i="3"/>
  <c r="I10" i="3"/>
  <c r="L12" i="3"/>
  <c r="L10" i="3" s="1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M12" i="3"/>
  <c r="M10" i="3" s="1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AG162" i="3"/>
  <c r="AF162" i="3"/>
  <c r="AE162" i="3"/>
  <c r="AD162" i="3"/>
  <c r="AC162" i="3"/>
  <c r="AB162" i="3"/>
  <c r="AG131" i="3"/>
  <c r="AF131" i="3"/>
  <c r="AE131" i="3"/>
  <c r="AD131" i="3"/>
  <c r="AC131" i="3"/>
  <c r="AB131" i="3"/>
  <c r="AG98" i="3"/>
  <c r="AF98" i="3"/>
  <c r="AE98" i="3"/>
  <c r="AD98" i="3"/>
  <c r="AC98" i="3"/>
  <c r="AB98" i="3"/>
  <c r="AG63" i="3"/>
  <c r="AF63" i="3"/>
  <c r="AE63" i="3"/>
  <c r="AD63" i="3"/>
  <c r="AC63" i="3"/>
  <c r="AB63" i="3"/>
  <c r="AG42" i="3"/>
  <c r="AF42" i="3"/>
  <c r="AE42" i="3"/>
  <c r="AD42" i="3"/>
  <c r="AC42" i="3"/>
  <c r="AB42" i="3"/>
  <c r="AG10" i="3"/>
  <c r="AF10" i="3"/>
  <c r="AE10" i="3"/>
  <c r="AD10" i="3"/>
  <c r="AC10" i="3"/>
  <c r="AB10" i="3"/>
  <c r="AN10" i="149"/>
  <c r="AM10" i="149"/>
  <c r="AL10" i="149"/>
  <c r="AK10" i="149"/>
  <c r="AJ10" i="149"/>
  <c r="AI10" i="149"/>
  <c r="AH10" i="149"/>
  <c r="AG10" i="149"/>
  <c r="AF10" i="149"/>
  <c r="AE10" i="149"/>
  <c r="AD10" i="149"/>
  <c r="AC10" i="149"/>
  <c r="AB10" i="149"/>
  <c r="AA10" i="149"/>
  <c r="Z10" i="149"/>
  <c r="Y10" i="149"/>
  <c r="X10" i="149"/>
  <c r="AN42" i="149"/>
  <c r="AM42" i="149"/>
  <c r="AL42" i="149"/>
  <c r="AK42" i="149"/>
  <c r="AJ42" i="149"/>
  <c r="AI42" i="149"/>
  <c r="AH42" i="149"/>
  <c r="AG42" i="149"/>
  <c r="AF42" i="149"/>
  <c r="AE42" i="149"/>
  <c r="AD42" i="149"/>
  <c r="AC42" i="149"/>
  <c r="AB42" i="149"/>
  <c r="AA42" i="149"/>
  <c r="Z42" i="149"/>
  <c r="Y42" i="149"/>
  <c r="X42" i="149"/>
  <c r="AN64" i="149"/>
  <c r="AM64" i="149"/>
  <c r="AL64" i="149"/>
  <c r="AK64" i="149"/>
  <c r="AJ81" i="149"/>
  <c r="AJ82" i="149"/>
  <c r="AJ83" i="149"/>
  <c r="AJ84" i="149"/>
  <c r="AJ64" i="149" s="1"/>
  <c r="AJ85" i="149"/>
  <c r="AJ86" i="149"/>
  <c r="AJ87" i="149"/>
  <c r="AJ88" i="149"/>
  <c r="AI64" i="149"/>
  <c r="AH64" i="149"/>
  <c r="AG64" i="149"/>
  <c r="AF64" i="149"/>
  <c r="AE64" i="149"/>
  <c r="AD64" i="149"/>
  <c r="AC66" i="149"/>
  <c r="AC67" i="149"/>
  <c r="AC68" i="149"/>
  <c r="AC69" i="149"/>
  <c r="AC70" i="149"/>
  <c r="AC71" i="149"/>
  <c r="AC72" i="149"/>
  <c r="AC73" i="149"/>
  <c r="AC74" i="149"/>
  <c r="AC75" i="149"/>
  <c r="AC76" i="149"/>
  <c r="AC77" i="149"/>
  <c r="AC78" i="149"/>
  <c r="AC79" i="149"/>
  <c r="AC80" i="149"/>
  <c r="AB64" i="149"/>
  <c r="AA64" i="149"/>
  <c r="Z64" i="149"/>
  <c r="Y64" i="149"/>
  <c r="X64" i="149"/>
  <c r="AN100" i="149"/>
  <c r="AM100" i="149"/>
  <c r="AL100" i="149"/>
  <c r="AK100" i="149"/>
  <c r="AJ117" i="149"/>
  <c r="AJ118" i="149"/>
  <c r="AJ119" i="149"/>
  <c r="AJ120" i="149"/>
  <c r="AJ121" i="149"/>
  <c r="AF122" i="149"/>
  <c r="AG122" i="149"/>
  <c r="AJ122" i="149"/>
  <c r="AI100" i="149"/>
  <c r="AH100" i="149"/>
  <c r="AG100" i="149"/>
  <c r="AF100" i="149"/>
  <c r="AE100" i="149"/>
  <c r="AD100" i="149"/>
  <c r="AC100" i="149"/>
  <c r="AB100" i="149"/>
  <c r="AA100" i="149"/>
  <c r="Z100" i="149"/>
  <c r="Y100" i="149"/>
  <c r="X100" i="149"/>
  <c r="AN134" i="149"/>
  <c r="AM134" i="149"/>
  <c r="AL134" i="149"/>
  <c r="AK134" i="149"/>
  <c r="AJ151" i="149"/>
  <c r="AJ152" i="149"/>
  <c r="AJ153" i="149"/>
  <c r="AJ134" i="149" s="1"/>
  <c r="AI134" i="149"/>
  <c r="AH134" i="149"/>
  <c r="AG134" i="149"/>
  <c r="AF134" i="149"/>
  <c r="AE134" i="149"/>
  <c r="AD134" i="149"/>
  <c r="AC134" i="149"/>
  <c r="AB134" i="149"/>
  <c r="AA134" i="149"/>
  <c r="Z134" i="149"/>
  <c r="Y134" i="149"/>
  <c r="X134" i="149"/>
  <c r="AN165" i="149"/>
  <c r="AM165" i="149"/>
  <c r="AL165" i="149"/>
  <c r="AK165" i="149"/>
  <c r="AJ183" i="149"/>
  <c r="AJ184" i="149"/>
  <c r="AJ185" i="149"/>
  <c r="AJ186" i="149"/>
  <c r="AF187" i="149"/>
  <c r="AG187" i="149"/>
  <c r="AH187" i="149"/>
  <c r="AH165" i="149" s="1"/>
  <c r="AI165" i="149"/>
  <c r="AG165" i="149"/>
  <c r="AF165" i="149"/>
  <c r="AE165" i="149"/>
  <c r="AD165" i="149"/>
  <c r="AC165" i="149"/>
  <c r="AB165" i="149"/>
  <c r="AA165" i="149"/>
  <c r="Z165" i="149"/>
  <c r="Y165" i="149"/>
  <c r="X165" i="149"/>
  <c r="V167" i="149"/>
  <c r="V168" i="149"/>
  <c r="V169" i="149"/>
  <c r="V170" i="149"/>
  <c r="V171" i="149"/>
  <c r="V172" i="149"/>
  <c r="V173" i="149"/>
  <c r="V174" i="149"/>
  <c r="V175" i="149"/>
  <c r="V176" i="149"/>
  <c r="V177" i="149"/>
  <c r="V178" i="149"/>
  <c r="V179" i="149"/>
  <c r="V180" i="149"/>
  <c r="V181" i="149"/>
  <c r="V182" i="149"/>
  <c r="U167" i="149"/>
  <c r="U168" i="149"/>
  <c r="U169" i="149"/>
  <c r="U170" i="149"/>
  <c r="U171" i="149"/>
  <c r="U172" i="149"/>
  <c r="U173" i="149"/>
  <c r="U174" i="149"/>
  <c r="U175" i="149"/>
  <c r="U176" i="149"/>
  <c r="U177" i="149"/>
  <c r="U178" i="149"/>
  <c r="U179" i="149"/>
  <c r="U180" i="149"/>
  <c r="U181" i="149"/>
  <c r="U182" i="149"/>
  <c r="U165" i="149"/>
  <c r="T165" i="149"/>
  <c r="S165" i="149"/>
  <c r="R165" i="149"/>
  <c r="Q165" i="149"/>
  <c r="P165" i="149"/>
  <c r="O165" i="149"/>
  <c r="N165" i="149"/>
  <c r="M165" i="149"/>
  <c r="C165" i="149"/>
  <c r="D165" i="149"/>
  <c r="E165" i="149"/>
  <c r="F165" i="149"/>
  <c r="G165" i="149"/>
  <c r="H165" i="149"/>
  <c r="I165" i="149"/>
  <c r="J167" i="149"/>
  <c r="J168" i="149"/>
  <c r="J169" i="149"/>
  <c r="J170" i="149"/>
  <c r="J171" i="149"/>
  <c r="J172" i="149"/>
  <c r="J173" i="149"/>
  <c r="J174" i="149"/>
  <c r="J175" i="149"/>
  <c r="J176" i="149"/>
  <c r="J177" i="149"/>
  <c r="J178" i="149"/>
  <c r="J179" i="149"/>
  <c r="J180" i="149"/>
  <c r="J181" i="149"/>
  <c r="J182" i="149"/>
  <c r="J165" i="149"/>
  <c r="K167" i="149"/>
  <c r="K168" i="149"/>
  <c r="K169" i="149"/>
  <c r="K170" i="149"/>
  <c r="K171" i="149"/>
  <c r="K172" i="149"/>
  <c r="K173" i="149"/>
  <c r="K174" i="149"/>
  <c r="K165" i="149" s="1"/>
  <c r="K175" i="149"/>
  <c r="K176" i="149"/>
  <c r="K177" i="149"/>
  <c r="K178" i="149"/>
  <c r="K179" i="149"/>
  <c r="K180" i="149"/>
  <c r="K181" i="149"/>
  <c r="K182" i="149"/>
  <c r="B165" i="149"/>
  <c r="V136" i="149"/>
  <c r="V137" i="149"/>
  <c r="V138" i="149"/>
  <c r="V139" i="149"/>
  <c r="V140" i="149"/>
  <c r="V141" i="149"/>
  <c r="V142" i="149"/>
  <c r="V143" i="149"/>
  <c r="V144" i="149"/>
  <c r="V145" i="149"/>
  <c r="V146" i="149"/>
  <c r="V147" i="149"/>
  <c r="V148" i="149"/>
  <c r="V149" i="149"/>
  <c r="V150" i="149"/>
  <c r="U136" i="149"/>
  <c r="U137" i="149"/>
  <c r="U134" i="149" s="1"/>
  <c r="U138" i="149"/>
  <c r="U139" i="149"/>
  <c r="U140" i="149"/>
  <c r="U141" i="149"/>
  <c r="U142" i="149"/>
  <c r="U143" i="149"/>
  <c r="U144" i="149"/>
  <c r="U145" i="149"/>
  <c r="U146" i="149"/>
  <c r="U147" i="149"/>
  <c r="U148" i="149"/>
  <c r="U149" i="149"/>
  <c r="U150" i="149"/>
  <c r="T134" i="149"/>
  <c r="S134" i="149"/>
  <c r="R134" i="149"/>
  <c r="Q134" i="149"/>
  <c r="P134" i="149"/>
  <c r="O134" i="149"/>
  <c r="N134" i="149"/>
  <c r="M134" i="149"/>
  <c r="C134" i="149"/>
  <c r="D134" i="149"/>
  <c r="E134" i="149"/>
  <c r="F134" i="149"/>
  <c r="G134" i="149"/>
  <c r="H134" i="149"/>
  <c r="I134" i="149"/>
  <c r="J136" i="149"/>
  <c r="J137" i="149"/>
  <c r="J138" i="149"/>
  <c r="J139" i="149"/>
  <c r="J140" i="149"/>
  <c r="J141" i="149"/>
  <c r="J142" i="149"/>
  <c r="J134" i="149" s="1"/>
  <c r="J143" i="149"/>
  <c r="J144" i="149"/>
  <c r="J145" i="149"/>
  <c r="J146" i="149"/>
  <c r="J147" i="149"/>
  <c r="J148" i="149"/>
  <c r="J149" i="149"/>
  <c r="J150" i="149"/>
  <c r="K136" i="149"/>
  <c r="K137" i="149"/>
  <c r="K138" i="149"/>
  <c r="K139" i="149"/>
  <c r="K140" i="149"/>
  <c r="K141" i="149"/>
  <c r="K142" i="149"/>
  <c r="K134" i="149" s="1"/>
  <c r="K143" i="149"/>
  <c r="K144" i="149"/>
  <c r="K145" i="149"/>
  <c r="K146" i="149"/>
  <c r="K147" i="149"/>
  <c r="K148" i="149"/>
  <c r="K149" i="149"/>
  <c r="K150" i="149"/>
  <c r="B134" i="149"/>
  <c r="V102" i="149"/>
  <c r="V103" i="149"/>
  <c r="V104" i="149"/>
  <c r="V105" i="149"/>
  <c r="V106" i="149"/>
  <c r="V107" i="149"/>
  <c r="V108" i="149"/>
  <c r="V109" i="149"/>
  <c r="V110" i="149"/>
  <c r="V111" i="149"/>
  <c r="V112" i="149"/>
  <c r="V113" i="149"/>
  <c r="V114" i="149"/>
  <c r="V115" i="149"/>
  <c r="V116" i="149"/>
  <c r="V117" i="149"/>
  <c r="V118" i="149"/>
  <c r="V119" i="149"/>
  <c r="V120" i="149"/>
  <c r="V121" i="149"/>
  <c r="V122" i="149"/>
  <c r="V100" i="149"/>
  <c r="U102" i="149"/>
  <c r="U103" i="149"/>
  <c r="U104" i="149"/>
  <c r="U105" i="149"/>
  <c r="U106" i="149"/>
  <c r="U107" i="149"/>
  <c r="U108" i="149"/>
  <c r="U109" i="149"/>
  <c r="U110" i="149"/>
  <c r="U111" i="149"/>
  <c r="U112" i="149"/>
  <c r="U113" i="149"/>
  <c r="U114" i="149"/>
  <c r="U115" i="149"/>
  <c r="U116" i="149"/>
  <c r="U117" i="149"/>
  <c r="U118" i="149"/>
  <c r="U119" i="149"/>
  <c r="U120" i="149"/>
  <c r="U121" i="149"/>
  <c r="U122" i="149"/>
  <c r="T100" i="149"/>
  <c r="S100" i="149"/>
  <c r="R100" i="149"/>
  <c r="Q100" i="149"/>
  <c r="P100" i="149"/>
  <c r="O100" i="149"/>
  <c r="N100" i="149"/>
  <c r="M100" i="149"/>
  <c r="C100" i="149"/>
  <c r="D100" i="149"/>
  <c r="E100" i="149"/>
  <c r="F100" i="149"/>
  <c r="G100" i="149"/>
  <c r="H100" i="149"/>
  <c r="I100" i="149"/>
  <c r="J102" i="149"/>
  <c r="J103" i="149"/>
  <c r="J104" i="149"/>
  <c r="J105" i="149"/>
  <c r="J106" i="149"/>
  <c r="J107" i="149"/>
  <c r="J108" i="149"/>
  <c r="J109" i="149"/>
  <c r="J110" i="149"/>
  <c r="J111" i="149"/>
  <c r="J112" i="149"/>
  <c r="J113" i="149"/>
  <c r="J114" i="149"/>
  <c r="J115" i="149"/>
  <c r="J116" i="149"/>
  <c r="J117" i="149"/>
  <c r="J118" i="149"/>
  <c r="J119" i="149"/>
  <c r="J120" i="149"/>
  <c r="J121" i="149"/>
  <c r="J122" i="149"/>
  <c r="K102" i="149"/>
  <c r="K103" i="149"/>
  <c r="K104" i="149"/>
  <c r="K105" i="149"/>
  <c r="K106" i="149"/>
  <c r="K107" i="149"/>
  <c r="K108" i="149"/>
  <c r="K109" i="149"/>
  <c r="K110" i="149"/>
  <c r="K111" i="149"/>
  <c r="K112" i="149"/>
  <c r="K113" i="149"/>
  <c r="K114" i="149"/>
  <c r="K115" i="149"/>
  <c r="K116" i="149"/>
  <c r="K117" i="149"/>
  <c r="K118" i="149"/>
  <c r="K119" i="149"/>
  <c r="K120" i="149"/>
  <c r="K121" i="149"/>
  <c r="K122" i="149"/>
  <c r="K100" i="149"/>
  <c r="B100" i="149"/>
  <c r="V66" i="149"/>
  <c r="V67" i="149"/>
  <c r="V68" i="149"/>
  <c r="V69" i="149"/>
  <c r="V70" i="149"/>
  <c r="V71" i="149"/>
  <c r="V72" i="149"/>
  <c r="V73" i="149"/>
  <c r="V74" i="149"/>
  <c r="V75" i="149"/>
  <c r="V76" i="149"/>
  <c r="V77" i="149"/>
  <c r="V78" i="149"/>
  <c r="V79" i="149"/>
  <c r="V80" i="149"/>
  <c r="U66" i="149"/>
  <c r="U67" i="149"/>
  <c r="U68" i="149"/>
  <c r="U69" i="149"/>
  <c r="U70" i="149"/>
  <c r="U71" i="149"/>
  <c r="U72" i="149"/>
  <c r="U73" i="149"/>
  <c r="U74" i="149"/>
  <c r="U75" i="149"/>
  <c r="U76" i="149"/>
  <c r="U77" i="149"/>
  <c r="U78" i="149"/>
  <c r="U79" i="149"/>
  <c r="U80" i="149"/>
  <c r="T64" i="149"/>
  <c r="S64" i="149"/>
  <c r="R64" i="149"/>
  <c r="Q64" i="149"/>
  <c r="P64" i="149"/>
  <c r="O64" i="149"/>
  <c r="N64" i="149"/>
  <c r="M64" i="149"/>
  <c r="C64" i="149"/>
  <c r="D64" i="149"/>
  <c r="E64" i="149"/>
  <c r="F64" i="149"/>
  <c r="G64" i="149"/>
  <c r="H64" i="149"/>
  <c r="I64" i="149"/>
  <c r="J66" i="149"/>
  <c r="J67" i="149"/>
  <c r="J68" i="149"/>
  <c r="J69" i="149"/>
  <c r="J70" i="149"/>
  <c r="J71" i="149"/>
  <c r="J72" i="149"/>
  <c r="J73" i="149"/>
  <c r="J74" i="149"/>
  <c r="J75" i="149"/>
  <c r="J76" i="149"/>
  <c r="J77" i="149"/>
  <c r="J78" i="149"/>
  <c r="J79" i="149"/>
  <c r="J80" i="149"/>
  <c r="J64" i="149"/>
  <c r="K66" i="149"/>
  <c r="K67" i="149"/>
  <c r="K68" i="149"/>
  <c r="K69" i="149"/>
  <c r="K70" i="149"/>
  <c r="K71" i="149"/>
  <c r="K72" i="149"/>
  <c r="K73" i="149"/>
  <c r="K74" i="149"/>
  <c r="K75" i="149"/>
  <c r="K76" i="149"/>
  <c r="K77" i="149"/>
  <c r="K78" i="149"/>
  <c r="K79" i="149"/>
  <c r="K80" i="149"/>
  <c r="K64" i="149"/>
  <c r="B64" i="149"/>
  <c r="V44" i="149"/>
  <c r="V45" i="149"/>
  <c r="V46" i="149"/>
  <c r="V47" i="149"/>
  <c r="V48" i="149"/>
  <c r="V49" i="149"/>
  <c r="V50" i="149"/>
  <c r="V51" i="149"/>
  <c r="V52" i="149"/>
  <c r="U44" i="149"/>
  <c r="U42" i="149" s="1"/>
  <c r="U45" i="149"/>
  <c r="U46" i="149"/>
  <c r="U47" i="149"/>
  <c r="U48" i="149"/>
  <c r="U49" i="149"/>
  <c r="U50" i="149"/>
  <c r="U51" i="149"/>
  <c r="U52" i="149"/>
  <c r="T42" i="149"/>
  <c r="S42" i="149"/>
  <c r="R42" i="149"/>
  <c r="Q42" i="149"/>
  <c r="P42" i="149"/>
  <c r="O42" i="149"/>
  <c r="N42" i="149"/>
  <c r="M42" i="149"/>
  <c r="C42" i="149"/>
  <c r="D42" i="149"/>
  <c r="E42" i="149"/>
  <c r="F42" i="149"/>
  <c r="G42" i="149"/>
  <c r="H42" i="149"/>
  <c r="I42" i="149"/>
  <c r="J44" i="149"/>
  <c r="J45" i="149"/>
  <c r="J46" i="149"/>
  <c r="J42" i="149" s="1"/>
  <c r="J47" i="149"/>
  <c r="J48" i="149"/>
  <c r="J49" i="149"/>
  <c r="J50" i="149"/>
  <c r="J51" i="149"/>
  <c r="J52" i="149"/>
  <c r="K44" i="149"/>
  <c r="K45" i="149"/>
  <c r="K46" i="149"/>
  <c r="K47" i="149"/>
  <c r="K48" i="149"/>
  <c r="K49" i="149"/>
  <c r="K50" i="149"/>
  <c r="K51" i="149"/>
  <c r="K52" i="149"/>
  <c r="K42" i="149"/>
  <c r="B42" i="149"/>
  <c r="V12" i="149"/>
  <c r="V13" i="149"/>
  <c r="V10" i="149" s="1"/>
  <c r="V14" i="149"/>
  <c r="V15" i="149"/>
  <c r="V16" i="149"/>
  <c r="V17" i="149"/>
  <c r="V18" i="149"/>
  <c r="V19" i="149"/>
  <c r="V20" i="149"/>
  <c r="V21" i="149"/>
  <c r="V22" i="149"/>
  <c r="V23" i="149"/>
  <c r="V24" i="149"/>
  <c r="V25" i="149"/>
  <c r="V26" i="149"/>
  <c r="V27" i="149"/>
  <c r="V28" i="149"/>
  <c r="V29" i="149"/>
  <c r="V30" i="149"/>
  <c r="U12" i="149"/>
  <c r="U13" i="149"/>
  <c r="U14" i="149"/>
  <c r="U15" i="149"/>
  <c r="U16" i="149"/>
  <c r="U17" i="149"/>
  <c r="U18" i="149"/>
  <c r="U19" i="149"/>
  <c r="U20" i="149"/>
  <c r="U21" i="149"/>
  <c r="U22" i="149"/>
  <c r="U23" i="149"/>
  <c r="U24" i="149"/>
  <c r="U25" i="149"/>
  <c r="U26" i="149"/>
  <c r="U27" i="149"/>
  <c r="U28" i="149"/>
  <c r="U29" i="149"/>
  <c r="U30" i="149"/>
  <c r="T10" i="149"/>
  <c r="S10" i="149"/>
  <c r="R10" i="149"/>
  <c r="Q10" i="149"/>
  <c r="P10" i="149"/>
  <c r="O10" i="149"/>
  <c r="N10" i="149"/>
  <c r="M10" i="149"/>
  <c r="C10" i="149"/>
  <c r="D10" i="149"/>
  <c r="E10" i="149"/>
  <c r="F10" i="149"/>
  <c r="G10" i="149"/>
  <c r="H10" i="149"/>
  <c r="I10" i="149"/>
  <c r="J12" i="149"/>
  <c r="J13" i="149"/>
  <c r="J14" i="149"/>
  <c r="J15" i="149"/>
  <c r="J16" i="149"/>
  <c r="J17" i="149"/>
  <c r="J18" i="149"/>
  <c r="J19" i="149"/>
  <c r="J20" i="149"/>
  <c r="J21" i="149"/>
  <c r="J22" i="149"/>
  <c r="J23" i="149"/>
  <c r="J24" i="149"/>
  <c r="J25" i="149"/>
  <c r="J26" i="149"/>
  <c r="J27" i="149"/>
  <c r="J28" i="149"/>
  <c r="J29" i="149"/>
  <c r="J30" i="149"/>
  <c r="K12" i="149"/>
  <c r="K13" i="149"/>
  <c r="K14" i="149"/>
  <c r="K15" i="149"/>
  <c r="K16" i="149"/>
  <c r="K17" i="149"/>
  <c r="K18" i="149"/>
  <c r="K19" i="149"/>
  <c r="K20" i="149"/>
  <c r="K21" i="149"/>
  <c r="K22" i="149"/>
  <c r="K23" i="149"/>
  <c r="K24" i="149"/>
  <c r="K25" i="149"/>
  <c r="K26" i="149"/>
  <c r="K27" i="149"/>
  <c r="K28" i="149"/>
  <c r="K29" i="149"/>
  <c r="K30" i="149"/>
  <c r="K10" i="149"/>
  <c r="B10" i="149"/>
  <c r="AI154" i="149"/>
  <c r="AN164" i="149"/>
  <c r="AM164" i="149"/>
  <c r="AL164" i="149"/>
  <c r="AK164" i="149"/>
  <c r="AJ164" i="149"/>
  <c r="AI164" i="149"/>
  <c r="AH164" i="149"/>
  <c r="AG164" i="149"/>
  <c r="AF164" i="149"/>
  <c r="AE164" i="149"/>
  <c r="AD164" i="149"/>
  <c r="AC164" i="149"/>
  <c r="AB164" i="149"/>
  <c r="AA164" i="149"/>
  <c r="Z164" i="149"/>
  <c r="Y164" i="149"/>
  <c r="X164" i="149"/>
  <c r="V166" i="149"/>
  <c r="V167" i="149"/>
  <c r="V168" i="149"/>
  <c r="V169" i="149"/>
  <c r="V170" i="149"/>
  <c r="V171" i="149"/>
  <c r="V172" i="149"/>
  <c r="V173" i="149"/>
  <c r="V174" i="149"/>
  <c r="V175" i="149"/>
  <c r="V176" i="149"/>
  <c r="V177" i="149"/>
  <c r="V178" i="149"/>
  <c r="V179" i="149"/>
  <c r="V180" i="149"/>
  <c r="V181" i="149"/>
  <c r="V182" i="149"/>
  <c r="V183" i="149"/>
  <c r="V184" i="149"/>
  <c r="V185" i="149"/>
  <c r="V186" i="149"/>
  <c r="U166" i="149"/>
  <c r="U167" i="149"/>
  <c r="U168" i="149"/>
  <c r="U169" i="149"/>
  <c r="U170" i="149"/>
  <c r="U171" i="149"/>
  <c r="U172" i="149"/>
  <c r="U173" i="149"/>
  <c r="U174" i="149"/>
  <c r="U175" i="149"/>
  <c r="U176" i="149"/>
  <c r="U177" i="149"/>
  <c r="U178" i="149"/>
  <c r="U179" i="149"/>
  <c r="U180" i="149"/>
  <c r="U181" i="149"/>
  <c r="U182" i="149"/>
  <c r="U183" i="149"/>
  <c r="U184" i="149"/>
  <c r="U185" i="149"/>
  <c r="U186" i="149"/>
  <c r="U164" i="149"/>
  <c r="T164" i="149"/>
  <c r="S164" i="149"/>
  <c r="R164" i="149"/>
  <c r="Q164" i="149"/>
  <c r="P164" i="149"/>
  <c r="O164" i="149"/>
  <c r="N164" i="149"/>
  <c r="M164" i="149"/>
  <c r="C164" i="149"/>
  <c r="D164" i="149"/>
  <c r="E164" i="149"/>
  <c r="F164" i="149"/>
  <c r="G164" i="149"/>
  <c r="H164" i="149"/>
  <c r="I164" i="149"/>
  <c r="J166" i="149"/>
  <c r="J167" i="149"/>
  <c r="J168" i="149"/>
  <c r="J169" i="149"/>
  <c r="J170" i="149"/>
  <c r="J171" i="149"/>
  <c r="J172" i="149"/>
  <c r="J173" i="149"/>
  <c r="J174" i="149"/>
  <c r="J175" i="149"/>
  <c r="J176" i="149"/>
  <c r="J177" i="149"/>
  <c r="J178" i="149"/>
  <c r="J179" i="149"/>
  <c r="J180" i="149"/>
  <c r="J181" i="149"/>
  <c r="J182" i="149"/>
  <c r="J183" i="149"/>
  <c r="J184" i="149"/>
  <c r="J185" i="149"/>
  <c r="J186" i="149"/>
  <c r="K166" i="149"/>
  <c r="K167" i="149"/>
  <c r="K168" i="149"/>
  <c r="K169" i="149"/>
  <c r="K170" i="149"/>
  <c r="K171" i="149"/>
  <c r="K172" i="149"/>
  <c r="K173" i="149"/>
  <c r="K174" i="149"/>
  <c r="K175" i="149"/>
  <c r="K176" i="149"/>
  <c r="K177" i="149"/>
  <c r="K178" i="149"/>
  <c r="K179" i="149"/>
  <c r="K180" i="149"/>
  <c r="K181" i="149"/>
  <c r="K182" i="149"/>
  <c r="K183" i="149"/>
  <c r="K184" i="149"/>
  <c r="K185" i="149"/>
  <c r="K186" i="149"/>
  <c r="B164" i="149"/>
  <c r="AN133" i="149"/>
  <c r="AM133" i="149"/>
  <c r="AL133" i="149"/>
  <c r="AK133" i="149"/>
  <c r="AJ133" i="149"/>
  <c r="AI133" i="149"/>
  <c r="AH133" i="149"/>
  <c r="AG133" i="149"/>
  <c r="AF133" i="149"/>
  <c r="AE133" i="149"/>
  <c r="AD133" i="149"/>
  <c r="AC133" i="149"/>
  <c r="AB133" i="149"/>
  <c r="AA133" i="149"/>
  <c r="Z133" i="149"/>
  <c r="Y133" i="149"/>
  <c r="X133" i="149"/>
  <c r="V135" i="149"/>
  <c r="V136" i="149"/>
  <c r="V137" i="149"/>
  <c r="V138" i="149"/>
  <c r="V139" i="149"/>
  <c r="V140" i="149"/>
  <c r="V141" i="149"/>
  <c r="V142" i="149"/>
  <c r="V143" i="149"/>
  <c r="V144" i="149"/>
  <c r="V145" i="149"/>
  <c r="V146" i="149"/>
  <c r="V147" i="149"/>
  <c r="V148" i="149"/>
  <c r="V149" i="149"/>
  <c r="V150" i="149"/>
  <c r="V151" i="149"/>
  <c r="V152" i="149"/>
  <c r="V133" i="149"/>
  <c r="U135" i="149"/>
  <c r="U136" i="149"/>
  <c r="U137" i="149"/>
  <c r="U138" i="149"/>
  <c r="U139" i="149"/>
  <c r="U140" i="149"/>
  <c r="U141" i="149"/>
  <c r="U142" i="149"/>
  <c r="U143" i="149"/>
  <c r="U144" i="149"/>
  <c r="U145" i="149"/>
  <c r="U146" i="149"/>
  <c r="U147" i="149"/>
  <c r="U148" i="149"/>
  <c r="U149" i="149"/>
  <c r="U150" i="149"/>
  <c r="U151" i="149"/>
  <c r="U152" i="149"/>
  <c r="T133" i="149"/>
  <c r="S133" i="149"/>
  <c r="R133" i="149"/>
  <c r="Q133" i="149"/>
  <c r="P133" i="149"/>
  <c r="O133" i="149"/>
  <c r="N133" i="149"/>
  <c r="M133" i="149"/>
  <c r="C133" i="149"/>
  <c r="D133" i="149"/>
  <c r="E133" i="149"/>
  <c r="F133" i="149"/>
  <c r="G133" i="149"/>
  <c r="H133" i="149"/>
  <c r="I133" i="149"/>
  <c r="J135" i="149"/>
  <c r="J136" i="149"/>
  <c r="J137" i="149"/>
  <c r="J138" i="149"/>
  <c r="J139" i="149"/>
  <c r="J140" i="149"/>
  <c r="J141" i="149"/>
  <c r="J142" i="149"/>
  <c r="J143" i="149"/>
  <c r="J144" i="149"/>
  <c r="J145" i="149"/>
  <c r="J146" i="149"/>
  <c r="J147" i="149"/>
  <c r="J148" i="149"/>
  <c r="J149" i="149"/>
  <c r="J150" i="149"/>
  <c r="J151" i="149"/>
  <c r="J152" i="149"/>
  <c r="K135" i="149"/>
  <c r="K136" i="149"/>
  <c r="K137" i="149"/>
  <c r="K138" i="149"/>
  <c r="K133" i="149" s="1"/>
  <c r="K139" i="149"/>
  <c r="K140" i="149"/>
  <c r="K141" i="149"/>
  <c r="K142" i="149"/>
  <c r="K143" i="149"/>
  <c r="K144" i="149"/>
  <c r="K145" i="149"/>
  <c r="K146" i="149"/>
  <c r="K147" i="149"/>
  <c r="K148" i="149"/>
  <c r="K149" i="149"/>
  <c r="K150" i="149"/>
  <c r="K151" i="149"/>
  <c r="K152" i="149"/>
  <c r="B133" i="149"/>
  <c r="AN100" i="149"/>
  <c r="AM100" i="149"/>
  <c r="AL100" i="149"/>
  <c r="AK100" i="149"/>
  <c r="AJ100" i="149"/>
  <c r="AI100" i="149"/>
  <c r="AH100" i="149"/>
  <c r="AG100" i="149"/>
  <c r="AF100" i="149"/>
  <c r="AE100" i="149"/>
  <c r="AD100" i="149"/>
  <c r="AC100" i="149"/>
  <c r="AB100" i="149"/>
  <c r="AA100" i="149"/>
  <c r="Z100" i="149"/>
  <c r="Y100" i="149"/>
  <c r="X100" i="149"/>
  <c r="V102" i="149"/>
  <c r="V103" i="149"/>
  <c r="V104" i="149"/>
  <c r="V105" i="149"/>
  <c r="V106" i="149"/>
  <c r="V107" i="149"/>
  <c r="V108" i="149"/>
  <c r="V100" i="149" s="1"/>
  <c r="V109" i="149"/>
  <c r="V110" i="149"/>
  <c r="V111" i="149"/>
  <c r="V112" i="149"/>
  <c r="V113" i="149"/>
  <c r="V114" i="149"/>
  <c r="V115" i="149"/>
  <c r="V116" i="149"/>
  <c r="V117" i="149"/>
  <c r="V118" i="149"/>
  <c r="V119" i="149"/>
  <c r="V120" i="149"/>
  <c r="V121" i="149"/>
  <c r="V122" i="149"/>
  <c r="U102" i="149"/>
  <c r="U103" i="149"/>
  <c r="U104" i="149"/>
  <c r="U105" i="149"/>
  <c r="U106" i="149"/>
  <c r="U107" i="149"/>
  <c r="U108" i="149"/>
  <c r="U109" i="149"/>
  <c r="U110" i="149"/>
  <c r="U111" i="149"/>
  <c r="U112" i="149"/>
  <c r="U113" i="149"/>
  <c r="U114" i="149"/>
  <c r="U115" i="149"/>
  <c r="U116" i="149"/>
  <c r="U117" i="149"/>
  <c r="U118" i="149"/>
  <c r="U119" i="149"/>
  <c r="U120" i="149"/>
  <c r="U121" i="149"/>
  <c r="U122" i="149"/>
  <c r="T100" i="149"/>
  <c r="S100" i="149"/>
  <c r="R100" i="149"/>
  <c r="Q100" i="149"/>
  <c r="P100" i="149"/>
  <c r="O100" i="149"/>
  <c r="N100" i="149"/>
  <c r="M100" i="149"/>
  <c r="C100" i="149"/>
  <c r="D100" i="149"/>
  <c r="E100" i="149"/>
  <c r="F100" i="149"/>
  <c r="G100" i="149"/>
  <c r="H100" i="149"/>
  <c r="I100" i="149"/>
  <c r="J102" i="149"/>
  <c r="J103" i="149"/>
  <c r="J104" i="149"/>
  <c r="J105" i="149"/>
  <c r="J106" i="149"/>
  <c r="J107" i="149"/>
  <c r="J108" i="149"/>
  <c r="J109" i="149"/>
  <c r="J110" i="149"/>
  <c r="J111" i="149"/>
  <c r="J112" i="149"/>
  <c r="J113" i="149"/>
  <c r="J114" i="149"/>
  <c r="J115" i="149"/>
  <c r="J116" i="149"/>
  <c r="J117" i="149"/>
  <c r="J118" i="149"/>
  <c r="J119" i="149"/>
  <c r="J120" i="149"/>
  <c r="J121" i="149"/>
  <c r="J122" i="149"/>
  <c r="K102" i="149"/>
  <c r="K103" i="149"/>
  <c r="K104" i="149"/>
  <c r="K105" i="149"/>
  <c r="K106" i="149"/>
  <c r="K107" i="149"/>
  <c r="K108" i="149"/>
  <c r="K109" i="149"/>
  <c r="K110" i="149"/>
  <c r="K111" i="149"/>
  <c r="K112" i="149"/>
  <c r="K113" i="149"/>
  <c r="K114" i="149"/>
  <c r="K115" i="149"/>
  <c r="K116" i="149"/>
  <c r="K117" i="149"/>
  <c r="K118" i="149"/>
  <c r="K119" i="149"/>
  <c r="K120" i="149"/>
  <c r="K121" i="149"/>
  <c r="K122" i="149"/>
  <c r="K100" i="149"/>
  <c r="B100" i="149"/>
  <c r="AN64" i="149"/>
  <c r="AM64" i="149"/>
  <c r="AL64" i="149"/>
  <c r="AK64" i="149"/>
  <c r="AJ64" i="149"/>
  <c r="AI64" i="149"/>
  <c r="AH64" i="149"/>
  <c r="AG64" i="149"/>
  <c r="AF64" i="149"/>
  <c r="AE64" i="149"/>
  <c r="AD64" i="149"/>
  <c r="AC64" i="149"/>
  <c r="AB64" i="149"/>
  <c r="AA64" i="149"/>
  <c r="Z64" i="149"/>
  <c r="Y64" i="149"/>
  <c r="X64" i="149"/>
  <c r="V66" i="149"/>
  <c r="V67" i="149"/>
  <c r="V68" i="149"/>
  <c r="V69" i="149"/>
  <c r="V70" i="149"/>
  <c r="V71" i="149"/>
  <c r="V72" i="149"/>
  <c r="V73" i="149"/>
  <c r="V74" i="149"/>
  <c r="V75" i="149"/>
  <c r="V76" i="149"/>
  <c r="V77" i="149"/>
  <c r="V78" i="149"/>
  <c r="V79" i="149"/>
  <c r="V80" i="149"/>
  <c r="V81" i="149"/>
  <c r="V82" i="149"/>
  <c r="V83" i="149"/>
  <c r="V84" i="149"/>
  <c r="V85" i="149"/>
  <c r="V86" i="149"/>
  <c r="V87" i="149"/>
  <c r="V88" i="149"/>
  <c r="U66" i="149"/>
  <c r="U67" i="149"/>
  <c r="U68" i="149"/>
  <c r="U69" i="149"/>
  <c r="U70" i="149"/>
  <c r="U71" i="149"/>
  <c r="U72" i="149"/>
  <c r="U73" i="149"/>
  <c r="U74" i="149"/>
  <c r="U75" i="149"/>
  <c r="U76" i="149"/>
  <c r="U77" i="149"/>
  <c r="U78" i="149"/>
  <c r="U79" i="149"/>
  <c r="U80" i="149"/>
  <c r="U81" i="149"/>
  <c r="U82" i="149"/>
  <c r="U83" i="149"/>
  <c r="U84" i="149"/>
  <c r="U85" i="149"/>
  <c r="U86" i="149"/>
  <c r="U87" i="149"/>
  <c r="U88" i="149"/>
  <c r="T64" i="149"/>
  <c r="S64" i="149"/>
  <c r="R64" i="149"/>
  <c r="Q64" i="149"/>
  <c r="P64" i="149"/>
  <c r="O64" i="149"/>
  <c r="N64" i="149"/>
  <c r="M64" i="149"/>
  <c r="C64" i="149"/>
  <c r="D64" i="149"/>
  <c r="E64" i="149"/>
  <c r="F64" i="149"/>
  <c r="G64" i="149"/>
  <c r="H64" i="149"/>
  <c r="I64" i="149"/>
  <c r="J66" i="149"/>
  <c r="J67" i="149"/>
  <c r="J68" i="149"/>
  <c r="J69" i="149"/>
  <c r="J70" i="149"/>
  <c r="J71" i="149"/>
  <c r="J72" i="149"/>
  <c r="J73" i="149"/>
  <c r="J74" i="149"/>
  <c r="J75" i="149"/>
  <c r="J76" i="149"/>
  <c r="J77" i="149"/>
  <c r="J78" i="149"/>
  <c r="J79" i="149"/>
  <c r="J80" i="149"/>
  <c r="J81" i="149"/>
  <c r="J82" i="149"/>
  <c r="J83" i="149"/>
  <c r="J84" i="149"/>
  <c r="J85" i="149"/>
  <c r="J86" i="149"/>
  <c r="J87" i="149"/>
  <c r="J88" i="149"/>
  <c r="K66" i="149"/>
  <c r="K67" i="149"/>
  <c r="K68" i="149"/>
  <c r="K69" i="149"/>
  <c r="K70" i="149"/>
  <c r="K71" i="149"/>
  <c r="K72" i="149"/>
  <c r="K73" i="149"/>
  <c r="K74" i="149"/>
  <c r="K75" i="149"/>
  <c r="K76" i="149"/>
  <c r="K77" i="149"/>
  <c r="K78" i="149"/>
  <c r="K79" i="149"/>
  <c r="K80" i="149"/>
  <c r="K81" i="149"/>
  <c r="K82" i="149"/>
  <c r="K83" i="149"/>
  <c r="K84" i="149"/>
  <c r="K85" i="149"/>
  <c r="K86" i="149"/>
  <c r="K87" i="149"/>
  <c r="K88" i="149"/>
  <c r="B64" i="149"/>
  <c r="AH42" i="149"/>
  <c r="AI42" i="149"/>
  <c r="AJ42" i="149"/>
  <c r="AK42" i="149"/>
  <c r="AL42" i="149"/>
  <c r="AM42" i="149"/>
  <c r="AN42" i="149"/>
  <c r="AG42" i="149"/>
  <c r="AF42" i="149"/>
  <c r="AE42" i="149"/>
  <c r="AD42" i="149"/>
  <c r="AC42" i="149"/>
  <c r="AB42" i="149"/>
  <c r="AA42" i="149"/>
  <c r="Z42" i="149"/>
  <c r="Y42" i="149"/>
  <c r="X42" i="149"/>
  <c r="V44" i="149"/>
  <c r="V45" i="149"/>
  <c r="V46" i="149"/>
  <c r="V47" i="149"/>
  <c r="V42" i="149" s="1"/>
  <c r="V48" i="149"/>
  <c r="V49" i="149"/>
  <c r="V50" i="149"/>
  <c r="V51" i="149"/>
  <c r="V52" i="149"/>
  <c r="U44" i="149"/>
  <c r="U45" i="149"/>
  <c r="U46" i="149"/>
  <c r="U47" i="149"/>
  <c r="U48" i="149"/>
  <c r="U49" i="149"/>
  <c r="U50" i="149"/>
  <c r="U51" i="149"/>
  <c r="U52" i="149"/>
  <c r="U42" i="149"/>
  <c r="T42" i="149"/>
  <c r="S42" i="149"/>
  <c r="R42" i="149"/>
  <c r="Q42" i="149"/>
  <c r="P42" i="149"/>
  <c r="O42" i="149"/>
  <c r="N42" i="149"/>
  <c r="M42" i="149"/>
  <c r="C42" i="149"/>
  <c r="D42" i="149"/>
  <c r="E42" i="149"/>
  <c r="F42" i="149"/>
  <c r="G42" i="149"/>
  <c r="H42" i="149"/>
  <c r="I42" i="149"/>
  <c r="J44" i="149"/>
  <c r="J42" i="149" s="1"/>
  <c r="J45" i="149"/>
  <c r="J46" i="149"/>
  <c r="J47" i="149"/>
  <c r="J48" i="149"/>
  <c r="J49" i="149"/>
  <c r="J50" i="149"/>
  <c r="J51" i="149"/>
  <c r="J52" i="149"/>
  <c r="K44" i="149"/>
  <c r="K45" i="149"/>
  <c r="K46" i="149"/>
  <c r="K47" i="149"/>
  <c r="K48" i="149"/>
  <c r="K49" i="149"/>
  <c r="K50" i="149"/>
  <c r="K42" i="149" s="1"/>
  <c r="K51" i="149"/>
  <c r="K52" i="149"/>
  <c r="B42" i="149"/>
  <c r="AH10" i="149"/>
  <c r="AI10" i="149"/>
  <c r="AJ10" i="149"/>
  <c r="AK10" i="149"/>
  <c r="AL10" i="149"/>
  <c r="AM10" i="149"/>
  <c r="AN10" i="149"/>
  <c r="AG10" i="149"/>
  <c r="AF10" i="149"/>
  <c r="AE10" i="149"/>
  <c r="AD10" i="149"/>
  <c r="AC10" i="149"/>
  <c r="AB10" i="149"/>
  <c r="AA10" i="149"/>
  <c r="Z10" i="149"/>
  <c r="Y10" i="149"/>
  <c r="X10" i="149"/>
  <c r="V12" i="149"/>
  <c r="V13" i="149"/>
  <c r="V14" i="149"/>
  <c r="V15" i="149"/>
  <c r="V16" i="149"/>
  <c r="V17" i="149"/>
  <c r="V18" i="149"/>
  <c r="V19" i="149"/>
  <c r="V20" i="149"/>
  <c r="V21" i="149"/>
  <c r="V22" i="149"/>
  <c r="V23" i="149"/>
  <c r="V24" i="149"/>
  <c r="V25" i="149"/>
  <c r="V26" i="149"/>
  <c r="V27" i="149"/>
  <c r="V28" i="149"/>
  <c r="V29" i="149"/>
  <c r="V30" i="149"/>
  <c r="V10" i="149"/>
  <c r="U12" i="149"/>
  <c r="U13" i="149"/>
  <c r="U14" i="149"/>
  <c r="U15" i="149"/>
  <c r="U16" i="149"/>
  <c r="U17" i="149"/>
  <c r="U18" i="149"/>
  <c r="U19" i="149"/>
  <c r="U20" i="149"/>
  <c r="U21" i="149"/>
  <c r="U22" i="149"/>
  <c r="U23" i="149"/>
  <c r="U24" i="149"/>
  <c r="U25" i="149"/>
  <c r="U26" i="149"/>
  <c r="U27" i="149"/>
  <c r="U28" i="149"/>
  <c r="U29" i="149"/>
  <c r="U30" i="149"/>
  <c r="T10" i="149"/>
  <c r="S10" i="149"/>
  <c r="R10" i="149"/>
  <c r="Q10" i="149"/>
  <c r="P10" i="149"/>
  <c r="O10" i="149"/>
  <c r="N10" i="149"/>
  <c r="M10" i="149"/>
  <c r="C10" i="149"/>
  <c r="D10" i="149"/>
  <c r="E10" i="149"/>
  <c r="F10" i="149"/>
  <c r="G10" i="149"/>
  <c r="H10" i="149"/>
  <c r="I10" i="149"/>
  <c r="J12" i="149"/>
  <c r="J13" i="149"/>
  <c r="J14" i="149"/>
  <c r="J15" i="149"/>
  <c r="J16" i="149"/>
  <c r="J17" i="149"/>
  <c r="J18" i="149"/>
  <c r="J19" i="149"/>
  <c r="J20" i="149"/>
  <c r="J21" i="149"/>
  <c r="J22" i="149"/>
  <c r="J23" i="149"/>
  <c r="J24" i="149"/>
  <c r="J25" i="149"/>
  <c r="J26" i="149"/>
  <c r="J27" i="149"/>
  <c r="J28" i="149"/>
  <c r="J29" i="149"/>
  <c r="J30" i="149"/>
  <c r="J10" i="149"/>
  <c r="K12" i="149"/>
  <c r="K13" i="149"/>
  <c r="K14" i="149"/>
  <c r="K15" i="149"/>
  <c r="K16" i="149"/>
  <c r="K17" i="149"/>
  <c r="K18" i="149"/>
  <c r="K19" i="149"/>
  <c r="K20" i="149"/>
  <c r="K21" i="149"/>
  <c r="K22" i="149"/>
  <c r="K23" i="149"/>
  <c r="K24" i="149"/>
  <c r="K25" i="149"/>
  <c r="K26" i="149"/>
  <c r="K27" i="149"/>
  <c r="K28" i="149"/>
  <c r="K29" i="149"/>
  <c r="K30" i="149"/>
  <c r="B10" i="149"/>
  <c r="BA170" i="169"/>
  <c r="BA169" i="169"/>
  <c r="BA168" i="169"/>
  <c r="BA165" i="169" s="1"/>
  <c r="BA167" i="169"/>
  <c r="BA143" i="169"/>
  <c r="BA142" i="169"/>
  <c r="BA141" i="169"/>
  <c r="BA140" i="169"/>
  <c r="BA139" i="169"/>
  <c r="BA138" i="169"/>
  <c r="BA137" i="169"/>
  <c r="BA136" i="169"/>
  <c r="BA134" i="169" s="1"/>
  <c r="BA109" i="169"/>
  <c r="BA108" i="169"/>
  <c r="BA107" i="169"/>
  <c r="BA106" i="169"/>
  <c r="BA105" i="169"/>
  <c r="BA104" i="169"/>
  <c r="BA103" i="169"/>
  <c r="BA102" i="169"/>
  <c r="BA100" i="169" s="1"/>
  <c r="BA73" i="169"/>
  <c r="BA72" i="169"/>
  <c r="BA71" i="169"/>
  <c r="BA70" i="169"/>
  <c r="BA69" i="169"/>
  <c r="BA68" i="169"/>
  <c r="BA67" i="169"/>
  <c r="BA66" i="169"/>
  <c r="BA63" i="169" s="1"/>
  <c r="BA65" i="169"/>
  <c r="BA45" i="169"/>
  <c r="BA46" i="169"/>
  <c r="BA47" i="169"/>
  <c r="BA48" i="169"/>
  <c r="BA49" i="169"/>
  <c r="BA50" i="169"/>
  <c r="BA44" i="169"/>
  <c r="BA42" i="169" s="1"/>
  <c r="BA13" i="169"/>
  <c r="BA14" i="169"/>
  <c r="BA15" i="169"/>
  <c r="BA16" i="169"/>
  <c r="BA17" i="169"/>
  <c r="BA18" i="169"/>
  <c r="BA19" i="169"/>
  <c r="BA20" i="169"/>
  <c r="BA21" i="169"/>
  <c r="BA22" i="169"/>
  <c r="BA23" i="169"/>
  <c r="BA24" i="169"/>
  <c r="BA25" i="169"/>
  <c r="BA26" i="169"/>
  <c r="BA27" i="169"/>
  <c r="BA28" i="169"/>
  <c r="BA12" i="169"/>
  <c r="BC134" i="169"/>
  <c r="BB134" i="169"/>
  <c r="AZ134" i="169"/>
  <c r="AY134" i="169"/>
  <c r="AX134" i="169"/>
  <c r="AW134" i="169"/>
  <c r="AV134" i="169"/>
  <c r="AU134" i="169"/>
  <c r="AT134" i="169"/>
  <c r="AS134" i="169"/>
  <c r="AR134" i="169"/>
  <c r="AQ134" i="169"/>
  <c r="AP134" i="169"/>
  <c r="AO134" i="169"/>
  <c r="AN134" i="169"/>
  <c r="AM134" i="169"/>
  <c r="AL134" i="169"/>
  <c r="AK134" i="169"/>
  <c r="AJ134" i="169"/>
  <c r="AG136" i="169"/>
  <c r="AG137" i="169"/>
  <c r="AG138" i="169"/>
  <c r="AG139" i="169"/>
  <c r="AG140" i="169"/>
  <c r="AG141" i="169"/>
  <c r="AG142" i="169"/>
  <c r="AG143" i="169"/>
  <c r="AG144" i="169"/>
  <c r="AG145" i="169"/>
  <c r="AG146" i="169"/>
  <c r="AG147" i="169"/>
  <c r="AG148" i="169"/>
  <c r="AG149" i="169"/>
  <c r="AG150" i="169"/>
  <c r="AG151" i="169"/>
  <c r="AG152" i="169"/>
  <c r="AG153" i="169"/>
  <c r="AG134" i="169"/>
  <c r="AH136" i="169"/>
  <c r="AH137" i="169"/>
  <c r="AH138" i="169"/>
  <c r="AH139" i="169"/>
  <c r="AH140" i="169"/>
  <c r="AH141" i="169"/>
  <c r="AH142" i="169"/>
  <c r="AH143" i="169"/>
  <c r="AH144" i="169"/>
  <c r="AH145" i="169"/>
  <c r="AH146" i="169"/>
  <c r="AH147" i="169"/>
  <c r="AH148" i="169"/>
  <c r="AH149" i="169"/>
  <c r="AH150" i="169"/>
  <c r="AH151" i="169"/>
  <c r="AH152" i="169"/>
  <c r="AH153" i="169"/>
  <c r="P136" i="169"/>
  <c r="P137" i="169"/>
  <c r="P138" i="169"/>
  <c r="P139" i="169"/>
  <c r="P140" i="169"/>
  <c r="P141" i="169"/>
  <c r="P142" i="169"/>
  <c r="P143" i="169"/>
  <c r="P144" i="169"/>
  <c r="P145" i="169"/>
  <c r="P146" i="169"/>
  <c r="P147" i="169"/>
  <c r="P148" i="169"/>
  <c r="P149" i="169"/>
  <c r="P150" i="169"/>
  <c r="P151" i="169"/>
  <c r="P152" i="169"/>
  <c r="P153" i="169"/>
  <c r="Q136" i="169"/>
  <c r="Q137" i="169"/>
  <c r="Q138" i="169"/>
  <c r="Q139" i="169"/>
  <c r="Q140" i="169"/>
  <c r="Q141" i="169"/>
  <c r="Q142" i="169"/>
  <c r="Q143" i="169"/>
  <c r="Q144" i="169"/>
  <c r="Q145" i="169"/>
  <c r="Q146" i="169"/>
  <c r="Q147" i="169"/>
  <c r="Q148" i="169"/>
  <c r="Q149" i="169"/>
  <c r="Q150" i="169"/>
  <c r="Q151" i="169"/>
  <c r="Q152" i="169"/>
  <c r="Q153" i="169"/>
  <c r="AF134" i="169"/>
  <c r="AE134" i="169"/>
  <c r="AD134" i="169"/>
  <c r="AC134" i="169"/>
  <c r="AB134" i="169"/>
  <c r="AA134" i="169"/>
  <c r="Z134" i="169"/>
  <c r="Y134" i="169"/>
  <c r="X134" i="169"/>
  <c r="W134" i="169"/>
  <c r="V134" i="169"/>
  <c r="U134" i="169"/>
  <c r="T134" i="169"/>
  <c r="S134" i="169"/>
  <c r="C134" i="169"/>
  <c r="D134" i="169"/>
  <c r="E134" i="169"/>
  <c r="F134" i="169"/>
  <c r="G134" i="169"/>
  <c r="H134" i="169"/>
  <c r="I134" i="169"/>
  <c r="J134" i="169"/>
  <c r="K134" i="169"/>
  <c r="L134" i="169"/>
  <c r="M134" i="169"/>
  <c r="N134" i="169"/>
  <c r="O134" i="169"/>
  <c r="B134" i="169"/>
  <c r="BC100" i="169"/>
  <c r="BB100" i="169"/>
  <c r="AZ100" i="169"/>
  <c r="AY100" i="169"/>
  <c r="AX100" i="169"/>
  <c r="AW100" i="169"/>
  <c r="AV100" i="169"/>
  <c r="AU100" i="169"/>
  <c r="AT100" i="169"/>
  <c r="AS100" i="169"/>
  <c r="AR100" i="169"/>
  <c r="AQ100" i="169"/>
  <c r="AP100" i="169"/>
  <c r="AO100" i="169"/>
  <c r="AN100" i="169"/>
  <c r="AM100" i="169"/>
  <c r="AL100" i="169"/>
  <c r="AK100" i="169"/>
  <c r="AJ100" i="169"/>
  <c r="AH103" i="169"/>
  <c r="AH104" i="169"/>
  <c r="AH106" i="169"/>
  <c r="AH107" i="169"/>
  <c r="AH108" i="169"/>
  <c r="AH109" i="169"/>
  <c r="AH110" i="169"/>
  <c r="AH111" i="169"/>
  <c r="AH113" i="169"/>
  <c r="AH114" i="169"/>
  <c r="AH115" i="169"/>
  <c r="AH116" i="169"/>
  <c r="AH117" i="169"/>
  <c r="AH118" i="169"/>
  <c r="AH119" i="169"/>
  <c r="AH120" i="169"/>
  <c r="AH121" i="169"/>
  <c r="AH122" i="169"/>
  <c r="AG103" i="169"/>
  <c r="AG104" i="169"/>
  <c r="AG106" i="169"/>
  <c r="AG107" i="169"/>
  <c r="AG108" i="169"/>
  <c r="AG109" i="169"/>
  <c r="AG110" i="169"/>
  <c r="AG111" i="169"/>
  <c r="AG113" i="169"/>
  <c r="AG114" i="169"/>
  <c r="AG115" i="169"/>
  <c r="AG116" i="169"/>
  <c r="AG117" i="169"/>
  <c r="AG118" i="169"/>
  <c r="AG119" i="169"/>
  <c r="AG120" i="169"/>
  <c r="AG121" i="169"/>
  <c r="AG122" i="169"/>
  <c r="AG100" i="169"/>
  <c r="AF100" i="169"/>
  <c r="AE100" i="169"/>
  <c r="AD100" i="169"/>
  <c r="AC100" i="169"/>
  <c r="AB100" i="169"/>
  <c r="AA100" i="169"/>
  <c r="Z100" i="169"/>
  <c r="Y100" i="169"/>
  <c r="X100" i="169"/>
  <c r="W100" i="169"/>
  <c r="V100" i="169"/>
  <c r="U100" i="169"/>
  <c r="T100" i="169"/>
  <c r="S100" i="169"/>
  <c r="C100" i="169"/>
  <c r="D100" i="169"/>
  <c r="E100" i="169"/>
  <c r="F100" i="169"/>
  <c r="G100" i="169"/>
  <c r="H100" i="169"/>
  <c r="I100" i="169"/>
  <c r="J100" i="169"/>
  <c r="K100" i="169"/>
  <c r="L100" i="169"/>
  <c r="M100" i="169"/>
  <c r="N100" i="169"/>
  <c r="O100" i="169"/>
  <c r="P103" i="169"/>
  <c r="P104" i="169"/>
  <c r="P106" i="169"/>
  <c r="P107" i="169"/>
  <c r="P108" i="169"/>
  <c r="P109" i="169"/>
  <c r="P110" i="169"/>
  <c r="P111" i="169"/>
  <c r="P113" i="169"/>
  <c r="P114" i="169"/>
  <c r="P115" i="169"/>
  <c r="P116" i="169"/>
  <c r="P117" i="169"/>
  <c r="P118" i="169"/>
  <c r="P119" i="169"/>
  <c r="P120" i="169"/>
  <c r="P121" i="169"/>
  <c r="P122" i="169"/>
  <c r="Q103" i="169"/>
  <c r="Q104" i="169"/>
  <c r="Q106" i="169"/>
  <c r="Q107" i="169"/>
  <c r="Q108" i="169"/>
  <c r="Q109" i="169"/>
  <c r="Q110" i="169"/>
  <c r="Q111" i="169"/>
  <c r="Q113" i="169"/>
  <c r="Q114" i="169"/>
  <c r="Q115" i="169"/>
  <c r="Q116" i="169"/>
  <c r="Q117" i="169"/>
  <c r="Q118" i="169"/>
  <c r="Q119" i="169"/>
  <c r="Q120" i="169"/>
  <c r="Q121" i="169"/>
  <c r="Q122" i="169"/>
  <c r="Q100" i="169"/>
  <c r="B100" i="169"/>
  <c r="BC63" i="169"/>
  <c r="BB63" i="169"/>
  <c r="AZ63" i="169"/>
  <c r="AY63" i="169"/>
  <c r="AX63" i="169"/>
  <c r="AW63" i="169"/>
  <c r="AV63" i="169"/>
  <c r="AU63" i="169"/>
  <c r="AT63" i="169"/>
  <c r="AS63" i="169"/>
  <c r="AR63" i="169"/>
  <c r="AQ71" i="169"/>
  <c r="AQ63" i="169"/>
  <c r="AP63" i="169"/>
  <c r="AO63" i="169"/>
  <c r="AN63" i="169"/>
  <c r="AM63" i="169"/>
  <c r="AL63" i="169"/>
  <c r="AK63" i="169"/>
  <c r="AJ63" i="169"/>
  <c r="BC42" i="169"/>
  <c r="BB42" i="169"/>
  <c r="AZ42" i="169"/>
  <c r="AY42" i="169"/>
  <c r="AX42" i="169"/>
  <c r="AW42" i="169"/>
  <c r="AV42" i="169"/>
  <c r="AU42" i="169"/>
  <c r="AT42" i="169"/>
  <c r="AS42" i="169"/>
  <c r="AR42" i="169"/>
  <c r="AQ42" i="169"/>
  <c r="AP42" i="169"/>
  <c r="AO42" i="169"/>
  <c r="AN42" i="169"/>
  <c r="AM42" i="169"/>
  <c r="AL42" i="169"/>
  <c r="AK42" i="169"/>
  <c r="AJ42" i="169"/>
  <c r="C42" i="169"/>
  <c r="D42" i="169"/>
  <c r="E42" i="169"/>
  <c r="F42" i="169"/>
  <c r="G42" i="169"/>
  <c r="H42" i="169"/>
  <c r="I42" i="169"/>
  <c r="J42" i="169"/>
  <c r="K42" i="169"/>
  <c r="L42" i="169"/>
  <c r="M42" i="169"/>
  <c r="N42" i="169"/>
  <c r="O42" i="169"/>
  <c r="P44" i="169"/>
  <c r="P45" i="169"/>
  <c r="P46" i="169"/>
  <c r="P47" i="169"/>
  <c r="P48" i="169"/>
  <c r="P49" i="169"/>
  <c r="P50" i="169"/>
  <c r="P51" i="169"/>
  <c r="P52" i="169"/>
  <c r="Q44" i="169"/>
  <c r="Q45" i="169"/>
  <c r="Q46" i="169"/>
  <c r="Q47" i="169"/>
  <c r="Q48" i="169"/>
  <c r="Q49" i="169"/>
  <c r="Q50" i="169"/>
  <c r="Q51" i="169"/>
  <c r="Q52" i="169"/>
  <c r="B42" i="169"/>
  <c r="AT10" i="169"/>
  <c r="AU10" i="169"/>
  <c r="AV10" i="169"/>
  <c r="AW10" i="169"/>
  <c r="AX10" i="169"/>
  <c r="AY10" i="169"/>
  <c r="AZ10" i="169"/>
  <c r="BB10" i="169"/>
  <c r="BC10" i="169"/>
  <c r="AK10" i="169"/>
  <c r="AL10" i="169"/>
  <c r="AM10" i="169"/>
  <c r="AN10" i="169"/>
  <c r="AO10" i="169"/>
  <c r="AP10" i="169"/>
  <c r="AQ10" i="169"/>
  <c r="AR10" i="169"/>
  <c r="AS10" i="169"/>
  <c r="AJ10" i="169"/>
  <c r="AH65" i="169"/>
  <c r="AH66" i="169"/>
  <c r="AH67" i="169"/>
  <c r="AH68" i="169"/>
  <c r="AH69" i="169"/>
  <c r="AH70" i="169"/>
  <c r="AH71" i="169"/>
  <c r="AH72" i="169"/>
  <c r="AH73" i="169"/>
  <c r="AH74" i="169"/>
  <c r="AH75" i="169"/>
  <c r="AH76" i="169"/>
  <c r="AH77" i="169"/>
  <c r="AH78" i="169"/>
  <c r="AH79" i="169"/>
  <c r="AH80" i="169"/>
  <c r="AH81" i="169"/>
  <c r="AH82" i="169"/>
  <c r="AH83" i="169"/>
  <c r="AH84" i="169"/>
  <c r="AH85" i="169"/>
  <c r="AH86" i="169"/>
  <c r="AH87" i="169"/>
  <c r="AH88" i="169"/>
  <c r="AG65" i="169"/>
  <c r="AG66" i="169"/>
  <c r="AG67" i="169"/>
  <c r="AG68" i="169"/>
  <c r="AG69" i="169"/>
  <c r="AG70" i="169"/>
  <c r="AG71" i="169"/>
  <c r="AG72" i="169"/>
  <c r="AG73" i="169"/>
  <c r="AG74" i="169"/>
  <c r="AG75" i="169"/>
  <c r="AG76" i="169"/>
  <c r="AG77" i="169"/>
  <c r="AG78" i="169"/>
  <c r="AG79" i="169"/>
  <c r="AG80" i="169"/>
  <c r="AG81" i="169"/>
  <c r="AG82" i="169"/>
  <c r="AG83" i="169"/>
  <c r="AG84" i="169"/>
  <c r="AG85" i="169"/>
  <c r="AG86" i="169"/>
  <c r="AG87" i="169"/>
  <c r="AG88" i="169"/>
  <c r="AF63" i="169"/>
  <c r="AE63" i="169"/>
  <c r="AD63" i="169"/>
  <c r="AC63" i="169"/>
  <c r="AB63" i="169"/>
  <c r="AA63" i="169"/>
  <c r="Z63" i="169"/>
  <c r="Y63" i="169"/>
  <c r="X63" i="169"/>
  <c r="W63" i="169"/>
  <c r="V63" i="169"/>
  <c r="U63" i="169"/>
  <c r="T63" i="169"/>
  <c r="S63" i="169"/>
  <c r="C63" i="169"/>
  <c r="D71" i="169"/>
  <c r="D63" i="169"/>
  <c r="E63" i="169"/>
  <c r="F63" i="169"/>
  <c r="G63" i="169"/>
  <c r="H71" i="169"/>
  <c r="H63" i="169" s="1"/>
  <c r="I63" i="169"/>
  <c r="J71" i="169"/>
  <c r="J63" i="169"/>
  <c r="K63" i="169"/>
  <c r="L63" i="169"/>
  <c r="M63" i="169"/>
  <c r="N71" i="169"/>
  <c r="N63" i="169" s="1"/>
  <c r="O63" i="169"/>
  <c r="P65" i="169"/>
  <c r="P66" i="169"/>
  <c r="P67" i="169"/>
  <c r="P68" i="169"/>
  <c r="P69" i="169"/>
  <c r="P70" i="169"/>
  <c r="B71" i="169"/>
  <c r="P72" i="169"/>
  <c r="P73" i="169"/>
  <c r="P74" i="169"/>
  <c r="P75" i="169"/>
  <c r="P76" i="169"/>
  <c r="P77" i="169"/>
  <c r="P78" i="169"/>
  <c r="P79" i="169"/>
  <c r="P80" i="169"/>
  <c r="P81" i="169"/>
  <c r="P82" i="169"/>
  <c r="P83" i="169"/>
  <c r="P84" i="169"/>
  <c r="P85" i="169"/>
  <c r="P86" i="169"/>
  <c r="P87" i="169"/>
  <c r="P88" i="169"/>
  <c r="Q65" i="169"/>
  <c r="Q66" i="169"/>
  <c r="Q67" i="169"/>
  <c r="Q68" i="169"/>
  <c r="Q69" i="169"/>
  <c r="Q70" i="169"/>
  <c r="Q71" i="169"/>
  <c r="Q72" i="169"/>
  <c r="Q73" i="169"/>
  <c r="Q74" i="169"/>
  <c r="Q75" i="169"/>
  <c r="Q76" i="169"/>
  <c r="Q77" i="169"/>
  <c r="Q78" i="169"/>
  <c r="Q79" i="169"/>
  <c r="Q80" i="169"/>
  <c r="Q81" i="169"/>
  <c r="Q82" i="169"/>
  <c r="Q83" i="169"/>
  <c r="Q84" i="169"/>
  <c r="Q85" i="169"/>
  <c r="Q86" i="169"/>
  <c r="Q87" i="169"/>
  <c r="Q88" i="169"/>
  <c r="AH44" i="169"/>
  <c r="AH45" i="169"/>
  <c r="AH46" i="169"/>
  <c r="AH42" i="169" s="1"/>
  <c r="AH47" i="169"/>
  <c r="AH48" i="169"/>
  <c r="AH49" i="169"/>
  <c r="AH50" i="169"/>
  <c r="AH51" i="169"/>
  <c r="AH52" i="169"/>
  <c r="AG44" i="169"/>
  <c r="AG45" i="169"/>
  <c r="AG46" i="169"/>
  <c r="AG47" i="169"/>
  <c r="AG48" i="169"/>
  <c r="AG49" i="169"/>
  <c r="AG50" i="169"/>
  <c r="AG51" i="169"/>
  <c r="AG52" i="169"/>
  <c r="AF42" i="169"/>
  <c r="AE42" i="169"/>
  <c r="AD42" i="169"/>
  <c r="AC42" i="169"/>
  <c r="AB42" i="169"/>
  <c r="AA42" i="169"/>
  <c r="Z42" i="169"/>
  <c r="Y42" i="169"/>
  <c r="X42" i="169"/>
  <c r="W42" i="169"/>
  <c r="V42" i="169"/>
  <c r="U42" i="169"/>
  <c r="T42" i="169"/>
  <c r="S42" i="169"/>
  <c r="AH12" i="169"/>
  <c r="AH13" i="169"/>
  <c r="AH14" i="169"/>
  <c r="AH15" i="169"/>
  <c r="AH16" i="169"/>
  <c r="AH17" i="169"/>
  <c r="AH18" i="169"/>
  <c r="AH19" i="169"/>
  <c r="AH20" i="169"/>
  <c r="AH21" i="169"/>
  <c r="AH22" i="169"/>
  <c r="AH23" i="169"/>
  <c r="AH24" i="169"/>
  <c r="AH25" i="169"/>
  <c r="AH26" i="169"/>
  <c r="AH27" i="169"/>
  <c r="AH28" i="169"/>
  <c r="AH29" i="169"/>
  <c r="AH30" i="169"/>
  <c r="AG12" i="169"/>
  <c r="AG13" i="169"/>
  <c r="AG14" i="169"/>
  <c r="AG15" i="169"/>
  <c r="AG16" i="169"/>
  <c r="AG10" i="169" s="1"/>
  <c r="AG17" i="169"/>
  <c r="AG18" i="169"/>
  <c r="AG19" i="169"/>
  <c r="AG20" i="169"/>
  <c r="AG21" i="169"/>
  <c r="AG22" i="169"/>
  <c r="AG23" i="169"/>
  <c r="AG24" i="169"/>
  <c r="AG25" i="169"/>
  <c r="AG26" i="169"/>
  <c r="AG27" i="169"/>
  <c r="AG28" i="169"/>
  <c r="AG29" i="169"/>
  <c r="AG30" i="169"/>
  <c r="AF10" i="169"/>
  <c r="AE10" i="169"/>
  <c r="AD10" i="169"/>
  <c r="AC10" i="169"/>
  <c r="AB10" i="169"/>
  <c r="AA10" i="169"/>
  <c r="Z10" i="169"/>
  <c r="Y10" i="169"/>
  <c r="X10" i="169"/>
  <c r="W10" i="169"/>
  <c r="V10" i="169"/>
  <c r="U10" i="169"/>
  <c r="T10" i="169"/>
  <c r="S10" i="169"/>
  <c r="C10" i="169"/>
  <c r="D10" i="169"/>
  <c r="E10" i="169"/>
  <c r="F10" i="169"/>
  <c r="G10" i="169"/>
  <c r="H10" i="169"/>
  <c r="I10" i="169"/>
  <c r="J10" i="169"/>
  <c r="K10" i="169"/>
  <c r="L10" i="169"/>
  <c r="M10" i="169"/>
  <c r="N10" i="169"/>
  <c r="O10" i="169"/>
  <c r="P12" i="169"/>
  <c r="P10" i="169" s="1"/>
  <c r="P13" i="169"/>
  <c r="P14" i="169"/>
  <c r="P15" i="169"/>
  <c r="P16" i="169"/>
  <c r="P17" i="169"/>
  <c r="P18" i="169"/>
  <c r="P19" i="169"/>
  <c r="P20" i="169"/>
  <c r="P21" i="169"/>
  <c r="P22" i="169"/>
  <c r="P23" i="169"/>
  <c r="P24" i="169"/>
  <c r="P25" i="169"/>
  <c r="P26" i="169"/>
  <c r="P27" i="169"/>
  <c r="P28" i="169"/>
  <c r="P29" i="169"/>
  <c r="P30" i="169"/>
  <c r="Q12" i="169"/>
  <c r="Q13" i="169"/>
  <c r="Q14" i="169"/>
  <c r="Q15" i="169"/>
  <c r="Q16" i="169"/>
  <c r="Q17" i="169"/>
  <c r="Q18" i="169"/>
  <c r="Q19" i="169"/>
  <c r="Q20" i="169"/>
  <c r="Q21" i="169"/>
  <c r="Q22" i="169"/>
  <c r="Q23" i="169"/>
  <c r="Q24" i="169"/>
  <c r="Q25" i="169"/>
  <c r="Q26" i="169"/>
  <c r="Q27" i="169"/>
  <c r="Q28" i="169"/>
  <c r="Q29" i="169"/>
  <c r="Q30" i="169"/>
  <c r="B10" i="169"/>
  <c r="BB165" i="169"/>
  <c r="B165" i="169"/>
  <c r="D165" i="169"/>
  <c r="F165" i="169"/>
  <c r="H165" i="169"/>
  <c r="J165" i="169"/>
  <c r="L165" i="169"/>
  <c r="N165" i="169"/>
  <c r="AR165" i="169"/>
  <c r="AZ165" i="169"/>
  <c r="AY165" i="169"/>
  <c r="AS165" i="169"/>
  <c r="AQ165" i="169"/>
  <c r="AU165" i="169"/>
  <c r="AX165" i="169"/>
  <c r="S165" i="169"/>
  <c r="AG165" i="169" s="1"/>
  <c r="U165" i="169"/>
  <c r="W165" i="169"/>
  <c r="Y165" i="169"/>
  <c r="AA165" i="169"/>
  <c r="AC165" i="169"/>
  <c r="AE165" i="169"/>
  <c r="C165" i="169"/>
  <c r="E165" i="169"/>
  <c r="G165" i="169"/>
  <c r="I165" i="169"/>
  <c r="K165" i="169"/>
  <c r="M165" i="169"/>
  <c r="O165" i="169"/>
  <c r="Q168" i="169"/>
  <c r="Q169" i="169"/>
  <c r="Q170" i="169"/>
  <c r="Q167" i="169"/>
  <c r="Q171" i="169"/>
  <c r="Q172" i="169"/>
  <c r="Q165" i="169" s="1"/>
  <c r="Q173" i="169"/>
  <c r="Q174" i="169"/>
  <c r="Q175" i="169"/>
  <c r="Q176" i="169"/>
  <c r="Q177" i="169"/>
  <c r="Q178" i="169"/>
  <c r="Q179" i="169"/>
  <c r="Q180" i="169"/>
  <c r="Q181" i="169"/>
  <c r="Q182" i="169"/>
  <c r="Q183" i="169"/>
  <c r="Q184" i="169"/>
  <c r="Q185" i="169"/>
  <c r="Q186" i="169"/>
  <c r="T165" i="169"/>
  <c r="AH165" i="169" s="1"/>
  <c r="V165" i="169"/>
  <c r="X165" i="169"/>
  <c r="Z165" i="169"/>
  <c r="AB165" i="169"/>
  <c r="AD165" i="169"/>
  <c r="AF165" i="169"/>
  <c r="AJ165" i="169"/>
  <c r="AK165" i="169"/>
  <c r="AL165" i="169"/>
  <c r="AM165" i="169"/>
  <c r="AN165" i="169"/>
  <c r="AO165" i="169"/>
  <c r="AP165" i="169"/>
  <c r="AT165" i="169"/>
  <c r="AV165" i="169"/>
  <c r="AW165" i="169"/>
  <c r="AY43" i="169"/>
  <c r="AY89" i="169"/>
  <c r="P168" i="169"/>
  <c r="P169" i="169"/>
  <c r="P170" i="169"/>
  <c r="P167" i="169"/>
  <c r="P171" i="169"/>
  <c r="P172" i="169"/>
  <c r="P173" i="169"/>
  <c r="P174" i="169"/>
  <c r="P175" i="169"/>
  <c r="P176" i="169"/>
  <c r="P177" i="169"/>
  <c r="P178" i="169"/>
  <c r="P179" i="169"/>
  <c r="P180" i="169"/>
  <c r="P181" i="169"/>
  <c r="P182" i="169"/>
  <c r="P183" i="169"/>
  <c r="P184" i="169"/>
  <c r="P185" i="169"/>
  <c r="P186" i="169"/>
  <c r="P165" i="169"/>
  <c r="AG166" i="169"/>
  <c r="AH166" i="169"/>
  <c r="AG168" i="169"/>
  <c r="AH168" i="169"/>
  <c r="AG169" i="169"/>
  <c r="AH169" i="169"/>
  <c r="AG170" i="169"/>
  <c r="AH170" i="169"/>
  <c r="AG167" i="169"/>
  <c r="AH167" i="169"/>
  <c r="AG171" i="169"/>
  <c r="AH171" i="169"/>
  <c r="AG172" i="169"/>
  <c r="AH172" i="169"/>
  <c r="AG173" i="169"/>
  <c r="AH173" i="169"/>
  <c r="AG174" i="169"/>
  <c r="AH174" i="169"/>
  <c r="AG175" i="169"/>
  <c r="AH175" i="169"/>
  <c r="AG176" i="169"/>
  <c r="AH176" i="169"/>
  <c r="AG177" i="169"/>
  <c r="AH177" i="169"/>
  <c r="AG178" i="169"/>
  <c r="AH178" i="169"/>
  <c r="AG179" i="169"/>
  <c r="AH179" i="169"/>
  <c r="AG180" i="169"/>
  <c r="AH180" i="169"/>
  <c r="AG181" i="169"/>
  <c r="AH181" i="169"/>
  <c r="AG182" i="169"/>
  <c r="AH182" i="169"/>
  <c r="AG183" i="169"/>
  <c r="AH183" i="169"/>
  <c r="AG184" i="169"/>
  <c r="AH184" i="169"/>
  <c r="AG185" i="169"/>
  <c r="AH185" i="169"/>
  <c r="AG186" i="169"/>
  <c r="AH186" i="169"/>
  <c r="AZ187" i="169"/>
  <c r="Q135" i="169"/>
  <c r="Q136" i="169"/>
  <c r="Q137" i="169"/>
  <c r="Q138" i="169"/>
  <c r="Q139" i="169"/>
  <c r="Q140" i="169"/>
  <c r="Q141" i="169"/>
  <c r="Q142" i="169"/>
  <c r="Q143" i="169"/>
  <c r="Q144" i="169"/>
  <c r="Q145" i="169"/>
  <c r="Q146" i="169"/>
  <c r="Q147" i="169"/>
  <c r="Q148" i="169"/>
  <c r="Q149" i="169"/>
  <c r="Q150" i="169"/>
  <c r="Q151" i="169"/>
  <c r="Q152" i="169"/>
  <c r="P135" i="169"/>
  <c r="P136" i="169"/>
  <c r="P137" i="169"/>
  <c r="P138" i="169"/>
  <c r="P139" i="169"/>
  <c r="P140" i="169"/>
  <c r="P141" i="169"/>
  <c r="P142" i="169"/>
  <c r="P143" i="169"/>
  <c r="P144" i="169"/>
  <c r="P145" i="169"/>
  <c r="P146" i="169"/>
  <c r="P147" i="169"/>
  <c r="P148" i="169"/>
  <c r="P149" i="169"/>
  <c r="P150" i="169"/>
  <c r="P151" i="169"/>
  <c r="P152" i="169"/>
  <c r="O133" i="169"/>
  <c r="N133" i="169"/>
  <c r="M133" i="169"/>
  <c r="L133" i="169"/>
  <c r="K133" i="169"/>
  <c r="J133" i="169"/>
  <c r="I133" i="169"/>
  <c r="H133" i="169"/>
  <c r="G133" i="169"/>
  <c r="F133" i="169"/>
  <c r="E133" i="169"/>
  <c r="D133" i="169"/>
  <c r="C133" i="169"/>
  <c r="B133" i="169"/>
  <c r="AH135" i="169"/>
  <c r="AH136" i="169"/>
  <c r="AH137" i="169"/>
  <c r="AH138" i="169"/>
  <c r="AH139" i="169"/>
  <c r="AH140" i="169"/>
  <c r="AH141" i="169"/>
  <c r="AH142" i="169"/>
  <c r="AH143" i="169"/>
  <c r="AH144" i="169"/>
  <c r="AH145" i="169"/>
  <c r="AH146" i="169"/>
  <c r="AH147" i="169"/>
  <c r="AH148" i="169"/>
  <c r="AH149" i="169"/>
  <c r="AH150" i="169"/>
  <c r="AH152" i="169"/>
  <c r="AG135" i="169"/>
  <c r="AG136" i="169"/>
  <c r="AG137" i="169"/>
  <c r="AG138" i="169"/>
  <c r="AG139" i="169"/>
  <c r="AG140" i="169"/>
  <c r="AG141" i="169"/>
  <c r="AG142" i="169"/>
  <c r="AG143" i="169"/>
  <c r="AG144" i="169"/>
  <c r="AG145" i="169"/>
  <c r="AG146" i="169"/>
  <c r="AG147" i="169"/>
  <c r="AG148" i="169"/>
  <c r="AG149" i="169"/>
  <c r="AG150" i="169"/>
  <c r="AG152" i="169"/>
  <c r="AF133" i="169"/>
  <c r="AE133" i="169"/>
  <c r="AD133" i="169"/>
  <c r="AC133" i="169"/>
  <c r="AB133" i="169"/>
  <c r="AA133" i="169"/>
  <c r="Z133" i="169"/>
  <c r="Y133" i="169"/>
  <c r="X133" i="169"/>
  <c r="W133" i="169"/>
  <c r="V133" i="169"/>
  <c r="U133" i="169"/>
  <c r="T133" i="169"/>
  <c r="S133" i="169"/>
  <c r="Q102" i="169"/>
  <c r="Q103" i="169"/>
  <c r="Q104" i="169"/>
  <c r="Q105" i="169"/>
  <c r="Q106" i="169"/>
  <c r="Q107" i="169"/>
  <c r="Q108" i="169"/>
  <c r="Q109" i="169"/>
  <c r="Q110" i="169"/>
  <c r="Q111" i="169"/>
  <c r="Q112" i="169"/>
  <c r="Q113" i="169"/>
  <c r="Q114" i="169"/>
  <c r="Q115" i="169"/>
  <c r="Q116" i="169"/>
  <c r="Q117" i="169"/>
  <c r="Q118" i="169"/>
  <c r="Q119" i="169"/>
  <c r="Q120" i="169"/>
  <c r="Q121" i="169"/>
  <c r="Q122" i="169"/>
  <c r="Q100" i="169"/>
  <c r="P102" i="169"/>
  <c r="P103" i="169"/>
  <c r="P104" i="169"/>
  <c r="P105" i="169"/>
  <c r="P106" i="169"/>
  <c r="P107" i="169"/>
  <c r="P108" i="169"/>
  <c r="P109" i="169"/>
  <c r="P110" i="169"/>
  <c r="P111" i="169"/>
  <c r="P112" i="169"/>
  <c r="P113" i="169"/>
  <c r="P114" i="169"/>
  <c r="P115" i="169"/>
  <c r="P116" i="169"/>
  <c r="P117" i="169"/>
  <c r="P118" i="169"/>
  <c r="P119" i="169"/>
  <c r="P120" i="169"/>
  <c r="P121" i="169"/>
  <c r="P122" i="169"/>
  <c r="O100" i="169"/>
  <c r="N100" i="169"/>
  <c r="M100" i="169"/>
  <c r="L100" i="169"/>
  <c r="K100" i="169"/>
  <c r="J100" i="169"/>
  <c r="I100" i="169"/>
  <c r="H100" i="169"/>
  <c r="G100" i="169"/>
  <c r="F100" i="169"/>
  <c r="E100" i="169"/>
  <c r="D100" i="169"/>
  <c r="C100" i="169"/>
  <c r="B100" i="169"/>
  <c r="AH102" i="169"/>
  <c r="AH103" i="169"/>
  <c r="AH104" i="169"/>
  <c r="AH105" i="169"/>
  <c r="AH106" i="169"/>
  <c r="AH107" i="169"/>
  <c r="AH108" i="169"/>
  <c r="AH109" i="169"/>
  <c r="AH110" i="169"/>
  <c r="AH111" i="169"/>
  <c r="AH112" i="169"/>
  <c r="AH113" i="169"/>
  <c r="AH114" i="169"/>
  <c r="AH115" i="169"/>
  <c r="AH116" i="169"/>
  <c r="AH117" i="169"/>
  <c r="AH118" i="169"/>
  <c r="AH119" i="169"/>
  <c r="AH120" i="169"/>
  <c r="AH121" i="169"/>
  <c r="AH122" i="169"/>
  <c r="AG102" i="169"/>
  <c r="AG103" i="169"/>
  <c r="AG104" i="169"/>
  <c r="AG105" i="169"/>
  <c r="AG106" i="169"/>
  <c r="AG107" i="169"/>
  <c r="AG108" i="169"/>
  <c r="AG109" i="169"/>
  <c r="AG110" i="169"/>
  <c r="AG111" i="169"/>
  <c r="AG112" i="169"/>
  <c r="AG113" i="169"/>
  <c r="AG114" i="169"/>
  <c r="AG115" i="169"/>
  <c r="AG116" i="169"/>
  <c r="AG117" i="169"/>
  <c r="AG118" i="169"/>
  <c r="AG119" i="169"/>
  <c r="AG120" i="169"/>
  <c r="AG121" i="169"/>
  <c r="AG122" i="169"/>
  <c r="AG100" i="169"/>
  <c r="AF100" i="169"/>
  <c r="AE100" i="169"/>
  <c r="AD100" i="169"/>
  <c r="AC100" i="169"/>
  <c r="AB100" i="169"/>
  <c r="AA100" i="169"/>
  <c r="Z100" i="169"/>
  <c r="Y100" i="169"/>
  <c r="X100" i="169"/>
  <c r="W100" i="169"/>
  <c r="V100" i="169"/>
  <c r="U100" i="169"/>
  <c r="T100" i="169"/>
  <c r="S100" i="169"/>
  <c r="Q66" i="169"/>
  <c r="Q67" i="169"/>
  <c r="Q68" i="169"/>
  <c r="Q69" i="169"/>
  <c r="Q70" i="169"/>
  <c r="Q71" i="169"/>
  <c r="Q72" i="169"/>
  <c r="Q73" i="169"/>
  <c r="Q74" i="169"/>
  <c r="Q75" i="169"/>
  <c r="Q76" i="169"/>
  <c r="Q77" i="169"/>
  <c r="Q78" i="169"/>
  <c r="Q79" i="169"/>
  <c r="Q80" i="169"/>
  <c r="Q81" i="169"/>
  <c r="Q82" i="169"/>
  <c r="Q83" i="169"/>
  <c r="Q84" i="169"/>
  <c r="Q85" i="169"/>
  <c r="Q86" i="169"/>
  <c r="Q87" i="169"/>
  <c r="Q88" i="169"/>
  <c r="Q89" i="169"/>
  <c r="P66" i="169"/>
  <c r="P67" i="169"/>
  <c r="P68" i="169"/>
  <c r="P69" i="169"/>
  <c r="P70" i="169"/>
  <c r="P71" i="169"/>
  <c r="P72" i="169"/>
  <c r="P73" i="169"/>
  <c r="P74" i="169"/>
  <c r="P75" i="169"/>
  <c r="P76" i="169"/>
  <c r="P77" i="169"/>
  <c r="P78" i="169"/>
  <c r="P79" i="169"/>
  <c r="P80" i="169"/>
  <c r="P81" i="169"/>
  <c r="P82" i="169"/>
  <c r="P83" i="169"/>
  <c r="P84" i="169"/>
  <c r="P85" i="169"/>
  <c r="P86" i="169"/>
  <c r="P87" i="169"/>
  <c r="P88" i="169"/>
  <c r="P89" i="169"/>
  <c r="P64" i="169"/>
  <c r="O64" i="169"/>
  <c r="N64" i="169"/>
  <c r="M64" i="169"/>
  <c r="L64" i="169"/>
  <c r="K64" i="169"/>
  <c r="J64" i="169"/>
  <c r="I64" i="169"/>
  <c r="H64" i="169"/>
  <c r="G64" i="169"/>
  <c r="F64" i="169"/>
  <c r="E64" i="169"/>
  <c r="D64" i="169"/>
  <c r="C64" i="169"/>
  <c r="B64" i="169"/>
  <c r="AH66" i="169"/>
  <c r="AH67" i="169"/>
  <c r="AH68" i="169"/>
  <c r="AH69" i="169"/>
  <c r="AH70" i="169"/>
  <c r="AH71" i="169"/>
  <c r="AH72" i="169"/>
  <c r="AH73" i="169"/>
  <c r="AH74" i="169"/>
  <c r="AH75" i="169"/>
  <c r="AH76" i="169"/>
  <c r="AH77" i="169"/>
  <c r="AH78" i="169"/>
  <c r="AH79" i="169"/>
  <c r="AH80" i="169"/>
  <c r="AH81" i="169"/>
  <c r="AH82" i="169"/>
  <c r="AH83" i="169"/>
  <c r="AH84" i="169"/>
  <c r="AH85" i="169"/>
  <c r="AH86" i="169"/>
  <c r="AH87" i="169"/>
  <c r="AH88" i="169"/>
  <c r="AH89" i="169"/>
  <c r="AG66" i="169"/>
  <c r="AG67" i="169"/>
  <c r="AG64" i="169" s="1"/>
  <c r="AG68" i="169"/>
  <c r="AG69" i="169"/>
  <c r="AG70" i="169"/>
  <c r="AG71" i="169"/>
  <c r="AG72" i="169"/>
  <c r="AG73" i="169"/>
  <c r="AG74" i="169"/>
  <c r="AG75" i="169"/>
  <c r="AG76" i="169"/>
  <c r="AG77" i="169"/>
  <c r="AG78" i="169"/>
  <c r="AG79" i="169"/>
  <c r="AG80" i="169"/>
  <c r="AG81" i="169"/>
  <c r="AG82" i="169"/>
  <c r="AG83" i="169"/>
  <c r="AG84" i="169"/>
  <c r="AG85" i="169"/>
  <c r="AG86" i="169"/>
  <c r="AG87" i="169"/>
  <c r="AG88" i="169"/>
  <c r="AG89" i="169"/>
  <c r="AF64" i="169"/>
  <c r="AE64" i="169"/>
  <c r="AD64" i="169"/>
  <c r="AC64" i="169"/>
  <c r="AB64" i="169"/>
  <c r="AA64" i="169"/>
  <c r="Z64" i="169"/>
  <c r="Y64" i="169"/>
  <c r="X64" i="169"/>
  <c r="W64" i="169"/>
  <c r="V64" i="169"/>
  <c r="U64" i="169"/>
  <c r="T64" i="169"/>
  <c r="S64" i="169"/>
  <c r="AH44" i="169"/>
  <c r="AH45" i="169"/>
  <c r="AH46" i="169"/>
  <c r="AH42" i="169" s="1"/>
  <c r="AH47" i="169"/>
  <c r="AH48" i="169"/>
  <c r="AH49" i="169"/>
  <c r="AH50" i="169"/>
  <c r="AH51" i="169"/>
  <c r="AH52" i="169"/>
  <c r="AG44" i="169"/>
  <c r="AG45" i="169"/>
  <c r="AG46" i="169"/>
  <c r="AG47" i="169"/>
  <c r="AG48" i="169"/>
  <c r="AG49" i="169"/>
  <c r="AG50" i="169"/>
  <c r="AG51" i="169"/>
  <c r="AG52" i="169"/>
  <c r="AF42" i="169"/>
  <c r="AE42" i="169"/>
  <c r="AD42" i="169"/>
  <c r="AC42" i="169"/>
  <c r="AB42" i="169"/>
  <c r="AA42" i="169"/>
  <c r="Z42" i="169"/>
  <c r="Y42" i="169"/>
  <c r="X42" i="169"/>
  <c r="W42" i="169"/>
  <c r="V42" i="169"/>
  <c r="U42" i="169"/>
  <c r="T42" i="169"/>
  <c r="S42" i="169"/>
  <c r="Q44" i="169"/>
  <c r="Q45" i="169"/>
  <c r="Q46" i="169"/>
  <c r="Q47" i="169"/>
  <c r="Q48" i="169"/>
  <c r="Q49" i="169"/>
  <c r="Q50" i="169"/>
  <c r="Q51" i="169"/>
  <c r="Q52" i="169"/>
  <c r="P44" i="169"/>
  <c r="P45" i="169"/>
  <c r="P46" i="169"/>
  <c r="P47" i="169"/>
  <c r="P48" i="169"/>
  <c r="P49" i="169"/>
  <c r="P50" i="169"/>
  <c r="P51" i="169"/>
  <c r="P52" i="169"/>
  <c r="O42" i="169"/>
  <c r="N42" i="169"/>
  <c r="M42" i="169"/>
  <c r="L42" i="169"/>
  <c r="K42" i="169"/>
  <c r="J42" i="169"/>
  <c r="I42" i="169"/>
  <c r="H42" i="169"/>
  <c r="G42" i="169"/>
  <c r="F42" i="169"/>
  <c r="E42" i="169"/>
  <c r="D42" i="169"/>
  <c r="C42" i="169"/>
  <c r="B42" i="169"/>
  <c r="Q12" i="169"/>
  <c r="Q13" i="169"/>
  <c r="Q14" i="169"/>
  <c r="Q15" i="169"/>
  <c r="Q16" i="169"/>
  <c r="Q17" i="169"/>
  <c r="Q18" i="169"/>
  <c r="Q19" i="169"/>
  <c r="Q20" i="169"/>
  <c r="Q21" i="169"/>
  <c r="Q22" i="169"/>
  <c r="Q23" i="169"/>
  <c r="Q24" i="169"/>
  <c r="Q25" i="169"/>
  <c r="Q26" i="169"/>
  <c r="Q27" i="169"/>
  <c r="Q28" i="169"/>
  <c r="Q29" i="169"/>
  <c r="Q30" i="169"/>
  <c r="P12" i="169"/>
  <c r="P13" i="169"/>
  <c r="P14" i="169"/>
  <c r="P15" i="169"/>
  <c r="P16" i="169"/>
  <c r="P17" i="169"/>
  <c r="P18" i="169"/>
  <c r="P19" i="169"/>
  <c r="P20" i="169"/>
  <c r="P21" i="169"/>
  <c r="P22" i="169"/>
  <c r="P23" i="169"/>
  <c r="P24" i="169"/>
  <c r="P25" i="169"/>
  <c r="P26" i="169"/>
  <c r="P27" i="169"/>
  <c r="P28" i="169"/>
  <c r="P29" i="169"/>
  <c r="P30" i="169"/>
  <c r="O10" i="169"/>
  <c r="N10" i="169"/>
  <c r="M10" i="169"/>
  <c r="L10" i="169"/>
  <c r="K10" i="169"/>
  <c r="J10" i="169"/>
  <c r="I10" i="169"/>
  <c r="H10" i="169"/>
  <c r="G10" i="169"/>
  <c r="F10" i="169"/>
  <c r="E10" i="169"/>
  <c r="D10" i="169"/>
  <c r="C10" i="169"/>
  <c r="B10" i="169"/>
  <c r="AH12" i="169"/>
  <c r="AH13" i="169"/>
  <c r="AH14" i="169"/>
  <c r="AH15" i="169"/>
  <c r="AH16" i="169"/>
  <c r="AH17" i="169"/>
  <c r="AH18" i="169"/>
  <c r="AH19" i="169"/>
  <c r="AH20" i="169"/>
  <c r="AH21" i="169"/>
  <c r="AH23" i="169"/>
  <c r="AH24" i="169"/>
  <c r="AH25" i="169"/>
  <c r="AH27" i="169"/>
  <c r="AH28" i="169"/>
  <c r="AH29" i="169"/>
  <c r="AH30" i="169"/>
  <c r="AG12" i="169"/>
  <c r="AG13" i="169"/>
  <c r="AG14" i="169"/>
  <c r="AG15" i="169"/>
  <c r="AG16" i="169"/>
  <c r="AG17" i="169"/>
  <c r="AG18" i="169"/>
  <c r="AG19" i="169"/>
  <c r="AG20" i="169"/>
  <c r="AG21" i="169"/>
  <c r="AG23" i="169"/>
  <c r="AG24" i="169"/>
  <c r="AG25" i="169"/>
  <c r="AG27" i="169"/>
  <c r="AG28" i="169"/>
  <c r="AG29" i="169"/>
  <c r="AG30" i="169"/>
  <c r="AF10" i="169"/>
  <c r="AE10" i="169"/>
  <c r="AD10" i="169"/>
  <c r="AC10" i="169"/>
  <c r="AB10" i="169"/>
  <c r="AA10" i="169"/>
  <c r="Z10" i="169"/>
  <c r="Y10" i="169"/>
  <c r="X10" i="169"/>
  <c r="W10" i="169"/>
  <c r="V10" i="169"/>
  <c r="U10" i="169"/>
  <c r="T10" i="169"/>
  <c r="S10" i="169"/>
  <c r="AK100" i="169"/>
  <c r="AL100" i="169"/>
  <c r="AM100" i="169"/>
  <c r="AN100" i="169"/>
  <c r="AO100" i="169"/>
  <c r="AP100" i="169"/>
  <c r="AQ100" i="169"/>
  <c r="AR100" i="169"/>
  <c r="AS100" i="169"/>
  <c r="AT100" i="169"/>
  <c r="AU100" i="169"/>
  <c r="AV100" i="169"/>
  <c r="AW100" i="169"/>
  <c r="AX100" i="169"/>
  <c r="AY100" i="169"/>
  <c r="AZ100" i="169"/>
  <c r="BA100" i="169"/>
  <c r="BB100" i="169"/>
  <c r="BC100" i="169"/>
  <c r="AJ100" i="169"/>
  <c r="AK64" i="169"/>
  <c r="AL64" i="169"/>
  <c r="AM64" i="169"/>
  <c r="AN64" i="169"/>
  <c r="AO64" i="169"/>
  <c r="AP64" i="169"/>
  <c r="AQ64" i="169"/>
  <c r="AR64" i="169"/>
  <c r="AS64" i="169"/>
  <c r="AT64" i="169"/>
  <c r="AU64" i="169"/>
  <c r="AV64" i="169"/>
  <c r="AW64" i="169"/>
  <c r="AX64" i="169"/>
  <c r="AY64" i="169"/>
  <c r="AZ64" i="169"/>
  <c r="BA64" i="169"/>
  <c r="BB64" i="169"/>
  <c r="BC64" i="169"/>
  <c r="AJ64" i="169"/>
  <c r="AK42" i="169"/>
  <c r="AL42" i="169"/>
  <c r="AM42" i="169"/>
  <c r="AN42" i="169"/>
  <c r="AO42" i="169"/>
  <c r="AP42" i="169"/>
  <c r="AQ42" i="169"/>
  <c r="AR42" i="169"/>
  <c r="AS42" i="169"/>
  <c r="AT42" i="169"/>
  <c r="AU42" i="169"/>
  <c r="AV42" i="169"/>
  <c r="AW42" i="169"/>
  <c r="AX42" i="169"/>
  <c r="AY42" i="169"/>
  <c r="AZ42" i="169"/>
  <c r="BA42" i="169"/>
  <c r="BB42" i="169"/>
  <c r="BC42" i="169"/>
  <c r="AJ42" i="169"/>
  <c r="AK10" i="169"/>
  <c r="AL10" i="169"/>
  <c r="AM10" i="169"/>
  <c r="AN10" i="169"/>
  <c r="AO10" i="169"/>
  <c r="AP10" i="169"/>
  <c r="AQ10" i="169"/>
  <c r="AR10" i="169"/>
  <c r="AS10" i="169"/>
  <c r="AT10" i="169"/>
  <c r="AU10" i="169"/>
  <c r="AV10" i="169"/>
  <c r="AW10" i="169"/>
  <c r="AX10" i="169"/>
  <c r="AY10" i="169"/>
  <c r="AZ10" i="169"/>
  <c r="BA10" i="169"/>
  <c r="BB10" i="169"/>
  <c r="BC10" i="169"/>
  <c r="AJ10" i="169"/>
  <c r="AJ133" i="169"/>
  <c r="AK133" i="169"/>
  <c r="AL133" i="169"/>
  <c r="AM133" i="169"/>
  <c r="AN133" i="169"/>
  <c r="AO133" i="169"/>
  <c r="AP133" i="169"/>
  <c r="AQ133" i="169"/>
  <c r="AR133" i="169"/>
  <c r="AS133" i="169"/>
  <c r="AT133" i="169"/>
  <c r="AU133" i="169"/>
  <c r="AV133" i="169"/>
  <c r="AW133" i="169"/>
  <c r="AX133" i="169"/>
  <c r="AY133" i="169"/>
  <c r="AZ133" i="169"/>
  <c r="BA133" i="169"/>
  <c r="BB133" i="169"/>
  <c r="BC164" i="169"/>
  <c r="BB164" i="169"/>
  <c r="BA164" i="169"/>
  <c r="AZ164" i="169"/>
  <c r="AY164" i="169"/>
  <c r="AX164" i="169"/>
  <c r="AW164" i="169"/>
  <c r="AV164" i="169"/>
  <c r="AU164" i="169"/>
  <c r="AT164" i="169"/>
  <c r="AS164" i="169"/>
  <c r="AR164" i="169"/>
  <c r="AQ164" i="169"/>
  <c r="AP164" i="169"/>
  <c r="AO164" i="169"/>
  <c r="AN164" i="169"/>
  <c r="AM164" i="169"/>
  <c r="AL164" i="169"/>
  <c r="AK164" i="169"/>
  <c r="AJ164" i="169"/>
  <c r="T164" i="169"/>
  <c r="U164" i="169"/>
  <c r="V164" i="169"/>
  <c r="W164" i="169"/>
  <c r="X164" i="169"/>
  <c r="Y164" i="169"/>
  <c r="Z164" i="169"/>
  <c r="AA164" i="169"/>
  <c r="AB164" i="169"/>
  <c r="AC164" i="169"/>
  <c r="AD164" i="169"/>
  <c r="AE164" i="169"/>
  <c r="AF164" i="169"/>
  <c r="AG166" i="169"/>
  <c r="AG167" i="169"/>
  <c r="AG168" i="169"/>
  <c r="AG169" i="169"/>
  <c r="AG170" i="169"/>
  <c r="AG171" i="169"/>
  <c r="AG172" i="169"/>
  <c r="AG173" i="169"/>
  <c r="AG174" i="169"/>
  <c r="AG175" i="169"/>
  <c r="AG176" i="169"/>
  <c r="AG177" i="169"/>
  <c r="AG178" i="169"/>
  <c r="AG179" i="169"/>
  <c r="AG180" i="169"/>
  <c r="AG181" i="169"/>
  <c r="AG182" i="169"/>
  <c r="AG183" i="169"/>
  <c r="AG184" i="169"/>
  <c r="AG185" i="169"/>
  <c r="AG186" i="169"/>
  <c r="AH166" i="169"/>
  <c r="AH167" i="169"/>
  <c r="AH168" i="169"/>
  <c r="AH169" i="169"/>
  <c r="AH170" i="169"/>
  <c r="AH171" i="169"/>
  <c r="AH172" i="169"/>
  <c r="AH173" i="169"/>
  <c r="AH174" i="169"/>
  <c r="AH175" i="169"/>
  <c r="AH176" i="169"/>
  <c r="AH177" i="169"/>
  <c r="AH178" i="169"/>
  <c r="AH179" i="169"/>
  <c r="AH180" i="169"/>
  <c r="AH181" i="169"/>
  <c r="AH182" i="169"/>
  <c r="AH183" i="169"/>
  <c r="AH184" i="169"/>
  <c r="AH185" i="169"/>
  <c r="AH186" i="169"/>
  <c r="S164" i="169"/>
  <c r="P166" i="169"/>
  <c r="P167" i="169"/>
  <c r="P168" i="169"/>
  <c r="P169" i="169"/>
  <c r="P170" i="169"/>
  <c r="P164" i="169" s="1"/>
  <c r="P171" i="169"/>
  <c r="P172" i="169"/>
  <c r="P173" i="169"/>
  <c r="P174" i="169"/>
  <c r="P175" i="169"/>
  <c r="P176" i="169"/>
  <c r="P177" i="169"/>
  <c r="P178" i="169"/>
  <c r="P179" i="169"/>
  <c r="P180" i="169"/>
  <c r="P181" i="169"/>
  <c r="P182" i="169"/>
  <c r="P183" i="169"/>
  <c r="P184" i="169"/>
  <c r="P185" i="169"/>
  <c r="P186" i="169"/>
  <c r="Q166" i="169"/>
  <c r="Q167" i="169"/>
  <c r="Q168" i="169"/>
  <c r="Q169" i="169"/>
  <c r="Q170" i="169"/>
  <c r="Q171" i="169"/>
  <c r="Q172" i="169"/>
  <c r="Q173" i="169"/>
  <c r="Q174" i="169"/>
  <c r="Q175" i="169"/>
  <c r="Q176" i="169"/>
  <c r="Q177" i="169"/>
  <c r="Q178" i="169"/>
  <c r="Q179" i="169"/>
  <c r="Q180" i="169"/>
  <c r="Q181" i="169"/>
  <c r="Q182" i="169"/>
  <c r="Q183" i="169"/>
  <c r="Q184" i="169"/>
  <c r="Q185" i="169"/>
  <c r="Q186" i="169"/>
  <c r="O164" i="169"/>
  <c r="N164" i="169"/>
  <c r="M164" i="169"/>
  <c r="L164" i="169"/>
  <c r="K164" i="169"/>
  <c r="J164" i="169"/>
  <c r="I164" i="169"/>
  <c r="H164" i="169"/>
  <c r="G164" i="169"/>
  <c r="F164" i="169"/>
  <c r="E164" i="169"/>
  <c r="D164" i="169"/>
  <c r="C164" i="169"/>
  <c r="B164" i="169"/>
  <c r="AS132" i="46206"/>
  <c r="AS133" i="46206"/>
  <c r="AS134" i="46206"/>
  <c r="AS135" i="46206"/>
  <c r="AS130" i="46206" s="1"/>
  <c r="AS136" i="46206"/>
  <c r="AS137" i="46206"/>
  <c r="AS138" i="46206"/>
  <c r="AS139" i="46206"/>
  <c r="AS140" i="46206"/>
  <c r="AS141" i="46206"/>
  <c r="AS142" i="46206"/>
  <c r="AS143" i="46206"/>
  <c r="AS144" i="46206"/>
  <c r="AS145" i="46206"/>
  <c r="AS146" i="46206"/>
  <c r="AS147" i="46206"/>
  <c r="AS148" i="46206"/>
  <c r="AS149" i="46206"/>
  <c r="AR132" i="46206"/>
  <c r="AR133" i="46206"/>
  <c r="AR134" i="46206"/>
  <c r="AR135" i="46206"/>
  <c r="AR136" i="46206"/>
  <c r="AR137" i="46206"/>
  <c r="AR138" i="46206"/>
  <c r="AR139" i="46206"/>
  <c r="AR140" i="46206"/>
  <c r="AR141" i="46206"/>
  <c r="AR142" i="46206"/>
  <c r="AR143" i="46206"/>
  <c r="AR144" i="46206"/>
  <c r="AR145" i="46206"/>
  <c r="AR146" i="46206"/>
  <c r="AR147" i="46206"/>
  <c r="AR148" i="46206"/>
  <c r="AR149" i="46206"/>
  <c r="AQ132" i="46206"/>
  <c r="AQ133" i="46206"/>
  <c r="AQ134" i="46206"/>
  <c r="AQ135" i="46206"/>
  <c r="AQ136" i="46206"/>
  <c r="AQ137" i="46206"/>
  <c r="AQ141" i="46206"/>
  <c r="AQ142" i="46206"/>
  <c r="AQ143" i="46206"/>
  <c r="AQ144" i="46206"/>
  <c r="AQ145" i="46206"/>
  <c r="AQ149" i="46206"/>
  <c r="AP132" i="46206"/>
  <c r="AP133" i="46206"/>
  <c r="AP134" i="46206"/>
  <c r="AP135" i="46206"/>
  <c r="AP136" i="46206"/>
  <c r="AP137" i="46206"/>
  <c r="AP138" i="46206"/>
  <c r="AP139" i="46206"/>
  <c r="AP140" i="46206"/>
  <c r="AP141" i="46206"/>
  <c r="AP142" i="46206"/>
  <c r="AP143" i="46206"/>
  <c r="AP144" i="46206"/>
  <c r="AP145" i="46206"/>
  <c r="AP146" i="46206"/>
  <c r="AP147" i="46206"/>
  <c r="AP148" i="46206"/>
  <c r="AP149" i="46206"/>
  <c r="AP130" i="46206"/>
  <c r="AO132" i="46206"/>
  <c r="AO133" i="46206"/>
  <c r="AO136" i="46206"/>
  <c r="AO137" i="46206"/>
  <c r="AO138" i="46206"/>
  <c r="AO139" i="46206"/>
  <c r="AO140" i="46206"/>
  <c r="AO141" i="46206"/>
  <c r="AO144" i="46206"/>
  <c r="AO145" i="46206"/>
  <c r="AO146" i="46206"/>
  <c r="AO147" i="46206"/>
  <c r="AO148" i="46206"/>
  <c r="AO149" i="46206"/>
  <c r="AN132" i="46206"/>
  <c r="AN133" i="46206"/>
  <c r="AN134" i="46206"/>
  <c r="AN135" i="46206"/>
  <c r="AN136" i="46206"/>
  <c r="AN137" i="46206"/>
  <c r="AN138" i="46206"/>
  <c r="AN139" i="46206"/>
  <c r="AN140" i="46206"/>
  <c r="AN141" i="46206"/>
  <c r="AN142" i="46206"/>
  <c r="AN143" i="46206"/>
  <c r="AN144" i="46206"/>
  <c r="AN145" i="46206"/>
  <c r="AN146" i="46206"/>
  <c r="AN147" i="46206"/>
  <c r="AN148" i="46206"/>
  <c r="AN149" i="46206"/>
  <c r="AM132" i="46206"/>
  <c r="AM133" i="46206"/>
  <c r="AM134" i="46206"/>
  <c r="AM135" i="46206"/>
  <c r="AM136" i="46206"/>
  <c r="AM137" i="46206"/>
  <c r="AM138" i="46206"/>
  <c r="AM139" i="46206"/>
  <c r="AM140" i="46206"/>
  <c r="AM141" i="46206"/>
  <c r="AM142" i="46206"/>
  <c r="AM143" i="46206"/>
  <c r="AM144" i="46206"/>
  <c r="AM145" i="46206"/>
  <c r="AM146" i="46206"/>
  <c r="AM147" i="46206"/>
  <c r="AM148" i="46206"/>
  <c r="AM149" i="46206"/>
  <c r="AL132" i="46206"/>
  <c r="AL133" i="46206"/>
  <c r="AL134" i="46206"/>
  <c r="AL135" i="46206"/>
  <c r="AL136" i="46206"/>
  <c r="AL137" i="46206"/>
  <c r="AL138" i="46206"/>
  <c r="AL139" i="46206"/>
  <c r="AL140" i="46206"/>
  <c r="AL141" i="46206"/>
  <c r="AL142" i="46206"/>
  <c r="AL143" i="46206"/>
  <c r="AL144" i="46206"/>
  <c r="AL145" i="46206"/>
  <c r="AL146" i="46206"/>
  <c r="AL147" i="46206"/>
  <c r="AL148" i="46206"/>
  <c r="AL149" i="46206"/>
  <c r="AK132" i="46206"/>
  <c r="AK133" i="46206"/>
  <c r="AK134" i="46206"/>
  <c r="AK135" i="46206"/>
  <c r="AK130" i="46206" s="1"/>
  <c r="AK136" i="46206"/>
  <c r="AK137" i="46206"/>
  <c r="AK138" i="46206"/>
  <c r="AK139" i="46206"/>
  <c r="AK140" i="46206"/>
  <c r="AK141" i="46206"/>
  <c r="AK142" i="46206"/>
  <c r="AK143" i="46206"/>
  <c r="AK144" i="46206"/>
  <c r="AK145" i="46206"/>
  <c r="AK146" i="46206"/>
  <c r="AK147" i="46206"/>
  <c r="AK148" i="46206"/>
  <c r="AK149" i="46206"/>
  <c r="AJ132" i="46206"/>
  <c r="AJ133" i="46206"/>
  <c r="AJ134" i="46206"/>
  <c r="AJ135" i="46206"/>
  <c r="AJ136" i="46206"/>
  <c r="AJ137" i="46206"/>
  <c r="AJ138" i="46206"/>
  <c r="AJ139" i="46206"/>
  <c r="AJ140" i="46206"/>
  <c r="AJ141" i="46206"/>
  <c r="AJ142" i="46206"/>
  <c r="AJ143" i="46206"/>
  <c r="AJ144" i="46206"/>
  <c r="AJ145" i="46206"/>
  <c r="AJ146" i="46206"/>
  <c r="AJ147" i="46206"/>
  <c r="AJ148" i="46206"/>
  <c r="AJ149" i="46206"/>
  <c r="AI132" i="46206"/>
  <c r="AI133" i="46206"/>
  <c r="AI134" i="46206"/>
  <c r="AI135" i="46206"/>
  <c r="AI136" i="46206"/>
  <c r="AI137" i="46206"/>
  <c r="AI138" i="46206"/>
  <c r="AI139" i="46206"/>
  <c r="AI140" i="46206"/>
  <c r="AI141" i="46206"/>
  <c r="AI142" i="46206"/>
  <c r="AI143" i="46206"/>
  <c r="AI144" i="46206"/>
  <c r="AI145" i="46206"/>
  <c r="AI146" i="46206"/>
  <c r="AI147" i="46206"/>
  <c r="AI148" i="46206"/>
  <c r="AI149" i="46206"/>
  <c r="AH132" i="46206"/>
  <c r="AH133" i="46206"/>
  <c r="AH134" i="46206"/>
  <c r="AH138" i="46206"/>
  <c r="AH140" i="46206"/>
  <c r="AH141" i="46206"/>
  <c r="AH142" i="46206"/>
  <c r="AH145" i="46206"/>
  <c r="AH148" i="46206"/>
  <c r="AH149" i="46206"/>
  <c r="P132" i="46206"/>
  <c r="R132" i="46206"/>
  <c r="T132" i="46206"/>
  <c r="V132" i="46206"/>
  <c r="X132" i="46206"/>
  <c r="Z132" i="46206"/>
  <c r="P133" i="46206"/>
  <c r="Z133" i="46206" s="1"/>
  <c r="R133" i="46206"/>
  <c r="T133" i="46206"/>
  <c r="V133" i="46206"/>
  <c r="X133" i="46206"/>
  <c r="P134" i="46206"/>
  <c r="R134" i="46206"/>
  <c r="T134" i="46206"/>
  <c r="V134" i="46206"/>
  <c r="X134" i="46206"/>
  <c r="P135" i="46206"/>
  <c r="R135" i="46206"/>
  <c r="T135" i="46206"/>
  <c r="V135" i="46206"/>
  <c r="X135" i="46206"/>
  <c r="Z135" i="46206" s="1"/>
  <c r="P136" i="46206"/>
  <c r="R136" i="46206"/>
  <c r="Z136" i="46206" s="1"/>
  <c r="T136" i="46206"/>
  <c r="V136" i="46206"/>
  <c r="X136" i="46206"/>
  <c r="P137" i="46206"/>
  <c r="Z137" i="46206" s="1"/>
  <c r="R137" i="46206"/>
  <c r="T137" i="46206"/>
  <c r="V137" i="46206"/>
  <c r="X137" i="46206"/>
  <c r="P138" i="46206"/>
  <c r="R138" i="46206"/>
  <c r="Z138" i="46206" s="1"/>
  <c r="T138" i="46206"/>
  <c r="V138" i="46206"/>
  <c r="X138" i="46206"/>
  <c r="P139" i="46206"/>
  <c r="R139" i="46206"/>
  <c r="T139" i="46206"/>
  <c r="V139" i="46206"/>
  <c r="X139" i="46206"/>
  <c r="Z139" i="46206" s="1"/>
  <c r="P140" i="46206"/>
  <c r="R140" i="46206"/>
  <c r="T140" i="46206"/>
  <c r="V140" i="46206"/>
  <c r="X140" i="46206"/>
  <c r="Z140" i="46206"/>
  <c r="P141" i="46206"/>
  <c r="Z141" i="46206" s="1"/>
  <c r="R141" i="46206"/>
  <c r="T141" i="46206"/>
  <c r="V141" i="46206"/>
  <c r="X141" i="46206"/>
  <c r="P142" i="46206"/>
  <c r="R142" i="46206"/>
  <c r="T142" i="46206"/>
  <c r="V142" i="46206"/>
  <c r="X142" i="46206"/>
  <c r="P143" i="46206"/>
  <c r="R143" i="46206"/>
  <c r="T143" i="46206"/>
  <c r="V143" i="46206"/>
  <c r="X143" i="46206"/>
  <c r="Z143" i="46206"/>
  <c r="P144" i="46206"/>
  <c r="Z144" i="46206" s="1"/>
  <c r="R144" i="46206"/>
  <c r="T144" i="46206"/>
  <c r="V144" i="46206"/>
  <c r="X144" i="46206"/>
  <c r="P145" i="46206"/>
  <c r="Z145" i="46206" s="1"/>
  <c r="R145" i="46206"/>
  <c r="T145" i="46206"/>
  <c r="V145" i="46206"/>
  <c r="X145" i="46206"/>
  <c r="P146" i="46206"/>
  <c r="R146" i="46206"/>
  <c r="T146" i="46206"/>
  <c r="Z146" i="46206"/>
  <c r="P147" i="46206"/>
  <c r="R147" i="46206"/>
  <c r="T147" i="46206"/>
  <c r="Z147" i="46206"/>
  <c r="P148" i="46206"/>
  <c r="R148" i="46206"/>
  <c r="T148" i="46206"/>
  <c r="Z148" i="46206"/>
  <c r="P149" i="46206"/>
  <c r="R149" i="46206"/>
  <c r="T149" i="46206"/>
  <c r="Z149" i="46206"/>
  <c r="O132" i="46206"/>
  <c r="Q132" i="46206"/>
  <c r="S132" i="46206"/>
  <c r="U132" i="46206"/>
  <c r="W132" i="46206"/>
  <c r="O133" i="46206"/>
  <c r="Y133" i="46206" s="1"/>
  <c r="Q133" i="46206"/>
  <c r="S133" i="46206"/>
  <c r="U133" i="46206"/>
  <c r="W133" i="46206"/>
  <c r="O134" i="46206"/>
  <c r="Q134" i="46206"/>
  <c r="S134" i="46206"/>
  <c r="U134" i="46206"/>
  <c r="W134" i="46206"/>
  <c r="Y134" i="46206"/>
  <c r="O135" i="46206"/>
  <c r="Y135" i="46206" s="1"/>
  <c r="Q135" i="46206"/>
  <c r="S135" i="46206"/>
  <c r="U135" i="46206"/>
  <c r="W135" i="46206"/>
  <c r="O136" i="46206"/>
  <c r="Q136" i="46206"/>
  <c r="S136" i="46206"/>
  <c r="U136" i="46206"/>
  <c r="W136" i="46206"/>
  <c r="O137" i="46206"/>
  <c r="Q137" i="46206"/>
  <c r="S137" i="46206"/>
  <c r="U137" i="46206"/>
  <c r="W137" i="46206"/>
  <c r="W130" i="46206" s="1"/>
  <c r="O138" i="46206"/>
  <c r="Q138" i="46206"/>
  <c r="S138" i="46206"/>
  <c r="U138" i="46206"/>
  <c r="W138" i="46206"/>
  <c r="Y138" i="46206"/>
  <c r="O139" i="46206"/>
  <c r="Y139" i="46206" s="1"/>
  <c r="Q139" i="46206"/>
  <c r="S139" i="46206"/>
  <c r="U139" i="46206"/>
  <c r="W139" i="46206"/>
  <c r="O140" i="46206"/>
  <c r="Q140" i="46206"/>
  <c r="Y140" i="46206" s="1"/>
  <c r="S140" i="46206"/>
  <c r="U140" i="46206"/>
  <c r="W140" i="46206"/>
  <c r="O141" i="46206"/>
  <c r="Q141" i="46206"/>
  <c r="S141" i="46206"/>
  <c r="U141" i="46206"/>
  <c r="W141" i="46206"/>
  <c r="O142" i="46206"/>
  <c r="Q142" i="46206"/>
  <c r="S142" i="46206"/>
  <c r="U142" i="46206"/>
  <c r="W142" i="46206"/>
  <c r="Y142" i="46206"/>
  <c r="O143" i="46206"/>
  <c r="Y143" i="46206" s="1"/>
  <c r="Q143" i="46206"/>
  <c r="S143" i="46206"/>
  <c r="U143" i="46206"/>
  <c r="W143" i="46206"/>
  <c r="O144" i="46206"/>
  <c r="Q144" i="46206"/>
  <c r="Y144" i="46206" s="1"/>
  <c r="S144" i="46206"/>
  <c r="U144" i="46206"/>
  <c r="W144" i="46206"/>
  <c r="O145" i="46206"/>
  <c r="Q145" i="46206"/>
  <c r="S145" i="46206"/>
  <c r="U145" i="46206"/>
  <c r="W145" i="46206"/>
  <c r="O146" i="46206"/>
  <c r="Q146" i="46206"/>
  <c r="Y146" i="46206" s="1"/>
  <c r="S146" i="46206"/>
  <c r="U146" i="46206"/>
  <c r="O147" i="46206"/>
  <c r="Q147" i="46206"/>
  <c r="S147" i="46206"/>
  <c r="U147" i="46206"/>
  <c r="O148" i="46206"/>
  <c r="Q148" i="46206"/>
  <c r="S148" i="46206"/>
  <c r="U148" i="46206"/>
  <c r="Y148" i="46206"/>
  <c r="O149" i="46206"/>
  <c r="Q149" i="46206"/>
  <c r="S149" i="46206"/>
  <c r="Y149" i="46206" s="1"/>
  <c r="U149" i="46206"/>
  <c r="O130" i="46206"/>
  <c r="C132" i="46206"/>
  <c r="C133" i="46206"/>
  <c r="C134" i="46206"/>
  <c r="C135" i="46206"/>
  <c r="C136" i="46206"/>
  <c r="C137" i="46206"/>
  <c r="C138" i="46206"/>
  <c r="C139" i="46206"/>
  <c r="M139" i="46206" s="1"/>
  <c r="C140" i="46206"/>
  <c r="C141" i="46206"/>
  <c r="C142" i="46206"/>
  <c r="C143" i="46206"/>
  <c r="C144" i="46206"/>
  <c r="C145" i="46206"/>
  <c r="C146" i="46206"/>
  <c r="C147" i="46206"/>
  <c r="M147" i="46206" s="1"/>
  <c r="C148" i="46206"/>
  <c r="C149" i="46206"/>
  <c r="D132" i="46206"/>
  <c r="D133" i="46206"/>
  <c r="D134" i="46206"/>
  <c r="D135" i="46206"/>
  <c r="D136" i="46206"/>
  <c r="D137" i="46206"/>
  <c r="D138" i="46206"/>
  <c r="D139" i="46206"/>
  <c r="D140" i="46206"/>
  <c r="D141" i="46206"/>
  <c r="D142" i="46206"/>
  <c r="D143" i="46206"/>
  <c r="L143" i="46206" s="1"/>
  <c r="D144" i="46206"/>
  <c r="D145" i="46206"/>
  <c r="D146" i="46206"/>
  <c r="D147" i="46206"/>
  <c r="D148" i="46206"/>
  <c r="D149" i="46206"/>
  <c r="E132" i="46206"/>
  <c r="E133" i="46206"/>
  <c r="M133" i="46206" s="1"/>
  <c r="E134" i="46206"/>
  <c r="E135" i="46206"/>
  <c r="E136" i="46206"/>
  <c r="E137" i="46206"/>
  <c r="E138" i="46206"/>
  <c r="E139" i="46206"/>
  <c r="E140" i="46206"/>
  <c r="E141" i="46206"/>
  <c r="M141" i="46206" s="1"/>
  <c r="E142" i="46206"/>
  <c r="E143" i="46206"/>
  <c r="E144" i="46206"/>
  <c r="E145" i="46206"/>
  <c r="E146" i="46206"/>
  <c r="E147" i="46206"/>
  <c r="E148" i="46206"/>
  <c r="E149" i="46206"/>
  <c r="M149" i="46206" s="1"/>
  <c r="F132" i="46206"/>
  <c r="F133" i="46206"/>
  <c r="F134" i="46206"/>
  <c r="F135" i="46206"/>
  <c r="F136" i="46206"/>
  <c r="F137" i="46206"/>
  <c r="F138" i="46206"/>
  <c r="F139" i="46206"/>
  <c r="F140" i="46206"/>
  <c r="F141" i="46206"/>
  <c r="F142" i="46206"/>
  <c r="F143" i="46206"/>
  <c r="F144" i="46206"/>
  <c r="F145" i="46206"/>
  <c r="F146" i="46206"/>
  <c r="F147" i="46206"/>
  <c r="F148" i="46206"/>
  <c r="F149" i="46206"/>
  <c r="G132" i="46206"/>
  <c r="G133" i="46206"/>
  <c r="G134" i="46206"/>
  <c r="M134" i="46206" s="1"/>
  <c r="G135" i="46206"/>
  <c r="M135" i="46206" s="1"/>
  <c r="G136" i="46206"/>
  <c r="G137" i="46206"/>
  <c r="G138" i="46206"/>
  <c r="G139" i="46206"/>
  <c r="G140" i="46206"/>
  <c r="G141" i="46206"/>
  <c r="G142" i="46206"/>
  <c r="G143" i="46206"/>
  <c r="G144" i="46206"/>
  <c r="G145" i="46206"/>
  <c r="G146" i="46206"/>
  <c r="G147" i="46206"/>
  <c r="G148" i="46206"/>
  <c r="G149" i="46206"/>
  <c r="G130" i="46206"/>
  <c r="H132" i="46206"/>
  <c r="H133" i="46206"/>
  <c r="H134" i="46206"/>
  <c r="H135" i="46206"/>
  <c r="H136" i="46206"/>
  <c r="H137" i="46206"/>
  <c r="H138" i="46206"/>
  <c r="H139" i="46206"/>
  <c r="H140" i="46206"/>
  <c r="H141" i="46206"/>
  <c r="H142" i="46206"/>
  <c r="H143" i="46206"/>
  <c r="H144" i="46206"/>
  <c r="H145" i="46206"/>
  <c r="H146" i="46206"/>
  <c r="H147" i="46206"/>
  <c r="H148" i="46206"/>
  <c r="H149" i="46206"/>
  <c r="I132" i="46206"/>
  <c r="I130" i="46206" s="1"/>
  <c r="I133" i="46206"/>
  <c r="I134" i="46206"/>
  <c r="I135" i="46206"/>
  <c r="I136" i="46206"/>
  <c r="M136" i="46206" s="1"/>
  <c r="I137" i="46206"/>
  <c r="M137" i="46206" s="1"/>
  <c r="I138" i="46206"/>
  <c r="I139" i="46206"/>
  <c r="I140" i="46206"/>
  <c r="I141" i="46206"/>
  <c r="I142" i="46206"/>
  <c r="I143" i="46206"/>
  <c r="I144" i="46206"/>
  <c r="M144" i="46206" s="1"/>
  <c r="I145" i="46206"/>
  <c r="I146" i="46206"/>
  <c r="I147" i="46206"/>
  <c r="I148" i="46206"/>
  <c r="I149" i="46206"/>
  <c r="J132" i="46206"/>
  <c r="J133" i="46206"/>
  <c r="J130" i="46206" s="1"/>
  <c r="J134" i="46206"/>
  <c r="J135" i="46206"/>
  <c r="J136" i="46206"/>
  <c r="J137" i="46206"/>
  <c r="J138" i="46206"/>
  <c r="J139" i="46206"/>
  <c r="J140" i="46206"/>
  <c r="J141" i="46206"/>
  <c r="L141" i="46206" s="1"/>
  <c r="J142" i="46206"/>
  <c r="J143" i="46206"/>
  <c r="J144" i="46206"/>
  <c r="J145" i="46206"/>
  <c r="J146" i="46206"/>
  <c r="J147" i="46206"/>
  <c r="J148" i="46206"/>
  <c r="J149" i="46206"/>
  <c r="K132" i="46206"/>
  <c r="K133" i="46206"/>
  <c r="K134" i="46206"/>
  <c r="K135" i="46206"/>
  <c r="K136" i="46206"/>
  <c r="K137" i="46206"/>
  <c r="K138" i="46206"/>
  <c r="K130" i="46206" s="1"/>
  <c r="K139" i="46206"/>
  <c r="K140" i="46206"/>
  <c r="K141" i="46206"/>
  <c r="K142" i="46206"/>
  <c r="K143" i="46206"/>
  <c r="M143" i="46206" s="1"/>
  <c r="K144" i="46206"/>
  <c r="K145" i="46206"/>
  <c r="K146" i="46206"/>
  <c r="M146" i="46206" s="1"/>
  <c r="K147" i="46206"/>
  <c r="K148" i="46206"/>
  <c r="K149" i="46206"/>
  <c r="B132" i="46206"/>
  <c r="L132" i="46206" s="1"/>
  <c r="B133" i="46206"/>
  <c r="B134" i="46206"/>
  <c r="L134" i="46206" s="1"/>
  <c r="B135" i="46206"/>
  <c r="B136" i="46206"/>
  <c r="L136" i="46206" s="1"/>
  <c r="B137" i="46206"/>
  <c r="L137" i="46206"/>
  <c r="B138" i="46206"/>
  <c r="L138" i="46206" s="1"/>
  <c r="B139" i="46206"/>
  <c r="L139" i="46206"/>
  <c r="B140" i="46206"/>
  <c r="L140" i="46206" s="1"/>
  <c r="B141" i="46206"/>
  <c r="B142" i="46206"/>
  <c r="B143" i="46206"/>
  <c r="B144" i="46206"/>
  <c r="L144" i="46206" s="1"/>
  <c r="B145" i="46206"/>
  <c r="L145" i="46206"/>
  <c r="B146" i="46206"/>
  <c r="L146" i="46206" s="1"/>
  <c r="B147" i="46206"/>
  <c r="L147" i="46206"/>
  <c r="B148" i="46206"/>
  <c r="B149" i="46206"/>
  <c r="L149" i="46206"/>
  <c r="M132" i="46206"/>
  <c r="M138" i="46206"/>
  <c r="M140" i="46206"/>
  <c r="M142" i="46206"/>
  <c r="M145" i="46206"/>
  <c r="M148" i="46206"/>
  <c r="B130" i="46206"/>
  <c r="AS99" i="46206"/>
  <c r="AS97" i="46206" s="1"/>
  <c r="AS100" i="46206"/>
  <c r="AS101" i="46206"/>
  <c r="AS102" i="46206"/>
  <c r="AS103" i="46206"/>
  <c r="AS104" i="46206"/>
  <c r="AS105" i="46206"/>
  <c r="AS106" i="46206"/>
  <c r="AS107" i="46206"/>
  <c r="AS108" i="46206"/>
  <c r="AS109" i="46206"/>
  <c r="AS110" i="46206"/>
  <c r="AS111" i="46206"/>
  <c r="AS112" i="46206"/>
  <c r="AS113" i="46206"/>
  <c r="AS114" i="46206"/>
  <c r="AS115" i="46206"/>
  <c r="AS116" i="46206"/>
  <c r="AS117" i="46206"/>
  <c r="AS118" i="46206"/>
  <c r="AS119" i="46206"/>
  <c r="AR99" i="46206"/>
  <c r="AR97" i="46206" s="1"/>
  <c r="AR100" i="46206"/>
  <c r="AR101" i="46206"/>
  <c r="AR102" i="46206"/>
  <c r="AR103" i="46206"/>
  <c r="AR104" i="46206"/>
  <c r="AR105" i="46206"/>
  <c r="AR106" i="46206"/>
  <c r="AR107" i="46206"/>
  <c r="AR108" i="46206"/>
  <c r="AR109" i="46206"/>
  <c r="AR110" i="46206"/>
  <c r="AR111" i="46206"/>
  <c r="AR112" i="46206"/>
  <c r="AR113" i="46206"/>
  <c r="AR114" i="46206"/>
  <c r="AR115" i="46206"/>
  <c r="AR116" i="46206"/>
  <c r="AR117" i="46206"/>
  <c r="AR118" i="46206"/>
  <c r="AR119" i="46206"/>
  <c r="AQ99" i="46206"/>
  <c r="AQ97" i="46206" s="1"/>
  <c r="AQ100" i="46206"/>
  <c r="AQ101" i="46206"/>
  <c r="AQ102" i="46206"/>
  <c r="AQ103" i="46206"/>
  <c r="AQ104" i="46206"/>
  <c r="AQ105" i="46206"/>
  <c r="AQ106" i="46206"/>
  <c r="AQ107" i="46206"/>
  <c r="AQ108" i="46206"/>
  <c r="AQ109" i="46206"/>
  <c r="AQ110" i="46206"/>
  <c r="AQ111" i="46206"/>
  <c r="AQ112" i="46206"/>
  <c r="AQ113" i="46206"/>
  <c r="AQ114" i="46206"/>
  <c r="AQ115" i="46206"/>
  <c r="AQ116" i="46206"/>
  <c r="AQ117" i="46206"/>
  <c r="AQ118" i="46206"/>
  <c r="AQ119" i="46206"/>
  <c r="AP99" i="46206"/>
  <c r="AP100" i="46206"/>
  <c r="AP101" i="46206"/>
  <c r="AP97" i="46206" s="1"/>
  <c r="AP102" i="46206"/>
  <c r="AP103" i="46206"/>
  <c r="AP104" i="46206"/>
  <c r="AP105" i="46206"/>
  <c r="AP106" i="46206"/>
  <c r="AP107" i="46206"/>
  <c r="AP108" i="46206"/>
  <c r="AP109" i="46206"/>
  <c r="AP110" i="46206"/>
  <c r="AP111" i="46206"/>
  <c r="AP112" i="46206"/>
  <c r="AP113" i="46206"/>
  <c r="AP114" i="46206"/>
  <c r="AP115" i="46206"/>
  <c r="AP116" i="46206"/>
  <c r="AP117" i="46206"/>
  <c r="AP118" i="46206"/>
  <c r="AP119" i="46206"/>
  <c r="AO99" i="46206"/>
  <c r="AO97" i="46206" s="1"/>
  <c r="AO100" i="46206"/>
  <c r="AO101" i="46206"/>
  <c r="AO102" i="46206"/>
  <c r="AO103" i="46206"/>
  <c r="AO104" i="46206"/>
  <c r="AO105" i="46206"/>
  <c r="AO106" i="46206"/>
  <c r="AO107" i="46206"/>
  <c r="AO108" i="46206"/>
  <c r="AO109" i="46206"/>
  <c r="AO110" i="46206"/>
  <c r="AO111" i="46206"/>
  <c r="AO112" i="46206"/>
  <c r="AO113" i="46206"/>
  <c r="AO114" i="46206"/>
  <c r="AO115" i="46206"/>
  <c r="AO116" i="46206"/>
  <c r="AO117" i="46206"/>
  <c r="AO118" i="46206"/>
  <c r="AO119" i="46206"/>
  <c r="AN99" i="46206"/>
  <c r="AN97" i="46206" s="1"/>
  <c r="AN100" i="46206"/>
  <c r="AN101" i="46206"/>
  <c r="AN102" i="46206"/>
  <c r="AN103" i="46206"/>
  <c r="AN104" i="46206"/>
  <c r="AN105" i="46206"/>
  <c r="AN106" i="46206"/>
  <c r="AN107" i="46206"/>
  <c r="AN108" i="46206"/>
  <c r="AN109" i="46206"/>
  <c r="AN110" i="46206"/>
  <c r="AN111" i="46206"/>
  <c r="AN112" i="46206"/>
  <c r="AN113" i="46206"/>
  <c r="AN114" i="46206"/>
  <c r="AN115" i="46206"/>
  <c r="AN116" i="46206"/>
  <c r="AN117" i="46206"/>
  <c r="AN118" i="46206"/>
  <c r="AN119" i="46206"/>
  <c r="AM99" i="46206"/>
  <c r="AM97" i="46206" s="1"/>
  <c r="AM100" i="46206"/>
  <c r="AM101" i="46206"/>
  <c r="AM102" i="46206"/>
  <c r="AM103" i="46206"/>
  <c r="AM104" i="46206"/>
  <c r="AM105" i="46206"/>
  <c r="AM106" i="46206"/>
  <c r="AM107" i="46206"/>
  <c r="AM108" i="46206"/>
  <c r="AM109" i="46206"/>
  <c r="AM110" i="46206"/>
  <c r="AM111" i="46206"/>
  <c r="AM112" i="46206"/>
  <c r="AM113" i="46206"/>
  <c r="AM114" i="46206"/>
  <c r="AM115" i="46206"/>
  <c r="AM116" i="46206"/>
  <c r="AM117" i="46206"/>
  <c r="AM118" i="46206"/>
  <c r="AM119" i="46206"/>
  <c r="AL99" i="46206"/>
  <c r="AL100" i="46206"/>
  <c r="AL101" i="46206"/>
  <c r="AL97" i="46206" s="1"/>
  <c r="AL102" i="46206"/>
  <c r="AL103" i="46206"/>
  <c r="AL104" i="46206"/>
  <c r="AL105" i="46206"/>
  <c r="AL106" i="46206"/>
  <c r="AL107" i="46206"/>
  <c r="AL108" i="46206"/>
  <c r="AL109" i="46206"/>
  <c r="AL110" i="46206"/>
  <c r="AL111" i="46206"/>
  <c r="AL112" i="46206"/>
  <c r="AL113" i="46206"/>
  <c r="AL114" i="46206"/>
  <c r="AL115" i="46206"/>
  <c r="AL116" i="46206"/>
  <c r="AL117" i="46206"/>
  <c r="AL118" i="46206"/>
  <c r="AL119" i="46206"/>
  <c r="AK99" i="46206"/>
  <c r="AK97" i="46206" s="1"/>
  <c r="AK100" i="46206"/>
  <c r="AK101" i="46206"/>
  <c r="AK102" i="46206"/>
  <c r="AK103" i="46206"/>
  <c r="AK104" i="46206"/>
  <c r="AK105" i="46206"/>
  <c r="AK106" i="46206"/>
  <c r="AK107" i="46206"/>
  <c r="AK108" i="46206"/>
  <c r="AK109" i="46206"/>
  <c r="AK110" i="46206"/>
  <c r="AK111" i="46206"/>
  <c r="AK112" i="46206"/>
  <c r="AK113" i="46206"/>
  <c r="AK114" i="46206"/>
  <c r="AK115" i="46206"/>
  <c r="AK116" i="46206"/>
  <c r="AK117" i="46206"/>
  <c r="AK118" i="46206"/>
  <c r="AK119" i="46206"/>
  <c r="AJ99" i="46206"/>
  <c r="AJ97" i="46206" s="1"/>
  <c r="AJ100" i="46206"/>
  <c r="AJ101" i="46206"/>
  <c r="AJ102" i="46206"/>
  <c r="AJ103" i="46206"/>
  <c r="AJ104" i="46206"/>
  <c r="AJ105" i="46206"/>
  <c r="AJ106" i="46206"/>
  <c r="AJ107" i="46206"/>
  <c r="AJ108" i="46206"/>
  <c r="AJ109" i="46206"/>
  <c r="AJ110" i="46206"/>
  <c r="AJ111" i="46206"/>
  <c r="AJ112" i="46206"/>
  <c r="AJ113" i="46206"/>
  <c r="AJ114" i="46206"/>
  <c r="AJ115" i="46206"/>
  <c r="AJ116" i="46206"/>
  <c r="AJ117" i="46206"/>
  <c r="AJ118" i="46206"/>
  <c r="AJ119" i="46206"/>
  <c r="AI99" i="46206"/>
  <c r="AI97" i="46206" s="1"/>
  <c r="AI100" i="46206"/>
  <c r="AI101" i="46206"/>
  <c r="AI102" i="46206"/>
  <c r="AI103" i="46206"/>
  <c r="AI104" i="46206"/>
  <c r="AI105" i="46206"/>
  <c r="AI106" i="46206"/>
  <c r="AI107" i="46206"/>
  <c r="AI108" i="46206"/>
  <c r="AI109" i="46206"/>
  <c r="AI110" i="46206"/>
  <c r="AI111" i="46206"/>
  <c r="AI112" i="46206"/>
  <c r="AI113" i="46206"/>
  <c r="AI114" i="46206"/>
  <c r="AI115" i="46206"/>
  <c r="AI116" i="46206"/>
  <c r="AI117" i="46206"/>
  <c r="AI118" i="46206"/>
  <c r="AI119" i="46206"/>
  <c r="AH99" i="46206"/>
  <c r="AH100" i="46206"/>
  <c r="AH101" i="46206"/>
  <c r="AH97" i="46206" s="1"/>
  <c r="AH102" i="46206"/>
  <c r="AH103" i="46206"/>
  <c r="AH104" i="46206"/>
  <c r="AH105" i="46206"/>
  <c r="AH106" i="46206"/>
  <c r="AH107" i="46206"/>
  <c r="AH108" i="46206"/>
  <c r="AH109" i="46206"/>
  <c r="AH110" i="46206"/>
  <c r="AH111" i="46206"/>
  <c r="AH112" i="46206"/>
  <c r="AH113" i="46206"/>
  <c r="AH114" i="46206"/>
  <c r="AH115" i="46206"/>
  <c r="AH116" i="46206"/>
  <c r="AH117" i="46206"/>
  <c r="AH118" i="46206"/>
  <c r="AH119" i="46206"/>
  <c r="P99" i="46206"/>
  <c r="Z99" i="46206" s="1"/>
  <c r="R99" i="46206"/>
  <c r="T99" i="46206"/>
  <c r="V99" i="46206"/>
  <c r="X99" i="46206"/>
  <c r="P100" i="46206"/>
  <c r="Z100" i="46206" s="1"/>
  <c r="R100" i="46206"/>
  <c r="T100" i="46206"/>
  <c r="V100" i="46206"/>
  <c r="V97" i="46206" s="1"/>
  <c r="X100" i="46206"/>
  <c r="P101" i="46206"/>
  <c r="Z101" i="46206" s="1"/>
  <c r="R101" i="46206"/>
  <c r="T101" i="46206"/>
  <c r="T97" i="46206" s="1"/>
  <c r="V101" i="46206"/>
  <c r="X101" i="46206"/>
  <c r="P102" i="46206"/>
  <c r="R102" i="46206"/>
  <c r="T102" i="46206"/>
  <c r="Z102" i="46206" s="1"/>
  <c r="V102" i="46206"/>
  <c r="X102" i="46206"/>
  <c r="P103" i="46206"/>
  <c r="Z103" i="46206" s="1"/>
  <c r="R103" i="46206"/>
  <c r="T103" i="46206"/>
  <c r="V103" i="46206"/>
  <c r="X103" i="46206"/>
  <c r="P104" i="46206"/>
  <c r="Z104" i="46206" s="1"/>
  <c r="R104" i="46206"/>
  <c r="T104" i="46206"/>
  <c r="V104" i="46206"/>
  <c r="X104" i="46206"/>
  <c r="P105" i="46206"/>
  <c r="Z105" i="46206" s="1"/>
  <c r="R105" i="46206"/>
  <c r="T105" i="46206"/>
  <c r="V105" i="46206"/>
  <c r="X105" i="46206"/>
  <c r="P106" i="46206"/>
  <c r="R106" i="46206"/>
  <c r="T106" i="46206"/>
  <c r="Z106" i="46206" s="1"/>
  <c r="V106" i="46206"/>
  <c r="X106" i="46206"/>
  <c r="P107" i="46206"/>
  <c r="Z107" i="46206" s="1"/>
  <c r="R107" i="46206"/>
  <c r="T107" i="46206"/>
  <c r="V107" i="46206"/>
  <c r="X107" i="46206"/>
  <c r="P108" i="46206"/>
  <c r="Z108" i="46206" s="1"/>
  <c r="R108" i="46206"/>
  <c r="T108" i="46206"/>
  <c r="V108" i="46206"/>
  <c r="X108" i="46206"/>
  <c r="P109" i="46206"/>
  <c r="Z109" i="46206" s="1"/>
  <c r="R109" i="46206"/>
  <c r="T109" i="46206"/>
  <c r="V109" i="46206"/>
  <c r="X109" i="46206"/>
  <c r="P110" i="46206"/>
  <c r="R110" i="46206"/>
  <c r="T110" i="46206"/>
  <c r="Z110" i="46206" s="1"/>
  <c r="V110" i="46206"/>
  <c r="X110" i="46206"/>
  <c r="P111" i="46206"/>
  <c r="R111" i="46206"/>
  <c r="Z111" i="46206" s="1"/>
  <c r="T111" i="46206"/>
  <c r="V111" i="46206"/>
  <c r="X111" i="46206"/>
  <c r="P112" i="46206"/>
  <c r="Z112" i="46206" s="1"/>
  <c r="R112" i="46206"/>
  <c r="T112" i="46206"/>
  <c r="V112" i="46206"/>
  <c r="X112" i="46206"/>
  <c r="P113" i="46206"/>
  <c r="Z113" i="46206" s="1"/>
  <c r="R113" i="46206"/>
  <c r="T113" i="46206"/>
  <c r="V113" i="46206"/>
  <c r="X113" i="46206"/>
  <c r="P114" i="46206"/>
  <c r="R114" i="46206"/>
  <c r="T114" i="46206"/>
  <c r="Z114" i="46206" s="1"/>
  <c r="V114" i="46206"/>
  <c r="X114" i="46206"/>
  <c r="P115" i="46206"/>
  <c r="R115" i="46206"/>
  <c r="Z115" i="46206" s="1"/>
  <c r="T115" i="46206"/>
  <c r="V115" i="46206"/>
  <c r="X115" i="46206"/>
  <c r="P116" i="46206"/>
  <c r="Z116" i="46206" s="1"/>
  <c r="R116" i="46206"/>
  <c r="T116" i="46206"/>
  <c r="V116" i="46206"/>
  <c r="X116" i="46206"/>
  <c r="P117" i="46206"/>
  <c r="Z117" i="46206" s="1"/>
  <c r="R117" i="46206"/>
  <c r="T117" i="46206"/>
  <c r="V117" i="46206"/>
  <c r="X117" i="46206"/>
  <c r="P118" i="46206"/>
  <c r="R118" i="46206"/>
  <c r="T118" i="46206"/>
  <c r="Z118" i="46206" s="1"/>
  <c r="V118" i="46206"/>
  <c r="X118" i="46206"/>
  <c r="P119" i="46206"/>
  <c r="R119" i="46206"/>
  <c r="Z119" i="46206" s="1"/>
  <c r="T119" i="46206"/>
  <c r="V119" i="46206"/>
  <c r="X119" i="46206"/>
  <c r="O99" i="46206"/>
  <c r="Q99" i="46206"/>
  <c r="S99" i="46206"/>
  <c r="S97" i="46206" s="1"/>
  <c r="U99" i="46206"/>
  <c r="W99" i="46206"/>
  <c r="Y99" i="46206"/>
  <c r="O100" i="46206"/>
  <c r="Q100" i="46206"/>
  <c r="Y100" i="46206" s="1"/>
  <c r="S100" i="46206"/>
  <c r="U100" i="46206"/>
  <c r="W100" i="46206"/>
  <c r="O101" i="46206"/>
  <c r="Q101" i="46206"/>
  <c r="Y101" i="46206" s="1"/>
  <c r="S101" i="46206"/>
  <c r="U101" i="46206"/>
  <c r="U97" i="46206" s="1"/>
  <c r="W101" i="46206"/>
  <c r="O102" i="46206"/>
  <c r="Q102" i="46206"/>
  <c r="S102" i="46206"/>
  <c r="U102" i="46206"/>
  <c r="Y102" i="46206" s="1"/>
  <c r="W102" i="46206"/>
  <c r="O103" i="46206"/>
  <c r="Q103" i="46206"/>
  <c r="S103" i="46206"/>
  <c r="U103" i="46206"/>
  <c r="W103" i="46206"/>
  <c r="Y103" i="46206"/>
  <c r="O104" i="46206"/>
  <c r="Q104" i="46206"/>
  <c r="Y104" i="46206" s="1"/>
  <c r="S104" i="46206"/>
  <c r="U104" i="46206"/>
  <c r="W104" i="46206"/>
  <c r="O105" i="46206"/>
  <c r="Q105" i="46206"/>
  <c r="Y105" i="46206" s="1"/>
  <c r="S105" i="46206"/>
  <c r="U105" i="46206"/>
  <c r="W105" i="46206"/>
  <c r="O106" i="46206"/>
  <c r="Q106" i="46206"/>
  <c r="S106" i="46206"/>
  <c r="U106" i="46206"/>
  <c r="Y106" i="46206" s="1"/>
  <c r="W106" i="46206"/>
  <c r="O107" i="46206"/>
  <c r="Q107" i="46206"/>
  <c r="S107" i="46206"/>
  <c r="U107" i="46206"/>
  <c r="W107" i="46206"/>
  <c r="Y107" i="46206"/>
  <c r="O108" i="46206"/>
  <c r="Y108" i="46206" s="1"/>
  <c r="Q108" i="46206"/>
  <c r="S108" i="46206"/>
  <c r="U108" i="46206"/>
  <c r="W108" i="46206"/>
  <c r="O109" i="46206"/>
  <c r="Q109" i="46206"/>
  <c r="Y109" i="46206" s="1"/>
  <c r="S109" i="46206"/>
  <c r="U109" i="46206"/>
  <c r="W109" i="46206"/>
  <c r="O110" i="46206"/>
  <c r="Q110" i="46206"/>
  <c r="S110" i="46206"/>
  <c r="U110" i="46206"/>
  <c r="Y110" i="46206" s="1"/>
  <c r="W110" i="46206"/>
  <c r="O111" i="46206"/>
  <c r="Q111" i="46206"/>
  <c r="S111" i="46206"/>
  <c r="U111" i="46206"/>
  <c r="W111" i="46206"/>
  <c r="Y111" i="46206"/>
  <c r="O112" i="46206"/>
  <c r="Q112" i="46206"/>
  <c r="Y112" i="46206" s="1"/>
  <c r="S112" i="46206"/>
  <c r="U112" i="46206"/>
  <c r="W112" i="46206"/>
  <c r="O113" i="46206"/>
  <c r="Q113" i="46206"/>
  <c r="Y113" i="46206" s="1"/>
  <c r="S113" i="46206"/>
  <c r="U113" i="46206"/>
  <c r="W113" i="46206"/>
  <c r="O114" i="46206"/>
  <c r="Q114" i="46206"/>
  <c r="S114" i="46206"/>
  <c r="U114" i="46206"/>
  <c r="Y114" i="46206" s="1"/>
  <c r="W114" i="46206"/>
  <c r="O115" i="46206"/>
  <c r="Q115" i="46206"/>
  <c r="S115" i="46206"/>
  <c r="U115" i="46206"/>
  <c r="W115" i="46206"/>
  <c r="Y115" i="46206"/>
  <c r="O116" i="46206"/>
  <c r="Q116" i="46206"/>
  <c r="Y116" i="46206" s="1"/>
  <c r="S116" i="46206"/>
  <c r="U116" i="46206"/>
  <c r="W116" i="46206"/>
  <c r="O117" i="46206"/>
  <c r="Q117" i="46206"/>
  <c r="Y117" i="46206" s="1"/>
  <c r="S117" i="46206"/>
  <c r="U117" i="46206"/>
  <c r="W117" i="46206"/>
  <c r="O118" i="46206"/>
  <c r="Q118" i="46206"/>
  <c r="S118" i="46206"/>
  <c r="U118" i="46206"/>
  <c r="Y118" i="46206" s="1"/>
  <c r="W118" i="46206"/>
  <c r="O119" i="46206"/>
  <c r="Q119" i="46206"/>
  <c r="S119" i="46206"/>
  <c r="U119" i="46206"/>
  <c r="W119" i="46206"/>
  <c r="Y119" i="46206"/>
  <c r="X97" i="46206"/>
  <c r="W97" i="46206"/>
  <c r="R97" i="46206"/>
  <c r="P97" i="46206"/>
  <c r="O97" i="46206"/>
  <c r="C99" i="46206"/>
  <c r="C100" i="46206"/>
  <c r="M100" i="46206" s="1"/>
  <c r="C101" i="46206"/>
  <c r="C102" i="46206"/>
  <c r="C103" i="46206"/>
  <c r="C104" i="46206"/>
  <c r="C105" i="46206"/>
  <c r="C106" i="46206"/>
  <c r="M106" i="46206" s="1"/>
  <c r="C107" i="46206"/>
  <c r="C108" i="46206"/>
  <c r="M108" i="46206" s="1"/>
  <c r="C109" i="46206"/>
  <c r="C110" i="46206"/>
  <c r="C111" i="46206"/>
  <c r="C112" i="46206"/>
  <c r="C113" i="46206"/>
  <c r="C114" i="46206"/>
  <c r="M114" i="46206" s="1"/>
  <c r="C115" i="46206"/>
  <c r="C116" i="46206"/>
  <c r="M116" i="46206" s="1"/>
  <c r="C117" i="46206"/>
  <c r="C118" i="46206"/>
  <c r="C119" i="46206"/>
  <c r="D99" i="46206"/>
  <c r="D97" i="46206" s="1"/>
  <c r="D100" i="46206"/>
  <c r="L100" i="46206" s="1"/>
  <c r="D101" i="46206"/>
  <c r="D102" i="46206"/>
  <c r="D103" i="46206"/>
  <c r="D104" i="46206"/>
  <c r="D105" i="46206"/>
  <c r="D106" i="46206"/>
  <c r="D107" i="46206"/>
  <c r="D108" i="46206"/>
  <c r="L108" i="46206" s="1"/>
  <c r="D109" i="46206"/>
  <c r="D110" i="46206"/>
  <c r="D111" i="46206"/>
  <c r="D112" i="46206"/>
  <c r="D113" i="46206"/>
  <c r="D114" i="46206"/>
  <c r="D115" i="46206"/>
  <c r="D116" i="46206"/>
  <c r="L116" i="46206" s="1"/>
  <c r="D117" i="46206"/>
  <c r="D118" i="46206"/>
  <c r="D119" i="46206"/>
  <c r="E99" i="46206"/>
  <c r="E100" i="46206"/>
  <c r="E101" i="46206"/>
  <c r="M101" i="46206" s="1"/>
  <c r="E102" i="46206"/>
  <c r="E103" i="46206"/>
  <c r="E104" i="46206"/>
  <c r="E105" i="46206"/>
  <c r="E106" i="46206"/>
  <c r="E107" i="46206"/>
  <c r="E108" i="46206"/>
  <c r="E109" i="46206"/>
  <c r="M109" i="46206" s="1"/>
  <c r="E110" i="46206"/>
  <c r="E111" i="46206"/>
  <c r="E112" i="46206"/>
  <c r="E113" i="46206"/>
  <c r="E114" i="46206"/>
  <c r="E115" i="46206"/>
  <c r="E116" i="46206"/>
  <c r="E117" i="46206"/>
  <c r="M117" i="46206" s="1"/>
  <c r="E118" i="46206"/>
  <c r="E119" i="46206"/>
  <c r="F99" i="46206"/>
  <c r="F100" i="46206"/>
  <c r="F101" i="46206"/>
  <c r="F102" i="46206"/>
  <c r="F103" i="46206"/>
  <c r="F104" i="46206"/>
  <c r="L104" i="46206" s="1"/>
  <c r="F105" i="46206"/>
  <c r="F106" i="46206"/>
  <c r="F107" i="46206"/>
  <c r="F108" i="46206"/>
  <c r="F109" i="46206"/>
  <c r="F110" i="46206"/>
  <c r="F111" i="46206"/>
  <c r="F112" i="46206"/>
  <c r="L112" i="46206" s="1"/>
  <c r="F113" i="46206"/>
  <c r="F114" i="46206"/>
  <c r="F115" i="46206"/>
  <c r="F116" i="46206"/>
  <c r="F117" i="46206"/>
  <c r="F118" i="46206"/>
  <c r="F119" i="46206"/>
  <c r="G99" i="46206"/>
  <c r="G100" i="46206"/>
  <c r="G101" i="46206"/>
  <c r="G102" i="46206"/>
  <c r="G103" i="46206"/>
  <c r="G104" i="46206"/>
  <c r="G105" i="46206"/>
  <c r="G106" i="46206"/>
  <c r="G107" i="46206"/>
  <c r="G108" i="46206"/>
  <c r="G109" i="46206"/>
  <c r="G110" i="46206"/>
  <c r="G111" i="46206"/>
  <c r="G112" i="46206"/>
  <c r="G113" i="46206"/>
  <c r="G114" i="46206"/>
  <c r="G115" i="46206"/>
  <c r="G116" i="46206"/>
  <c r="G117" i="46206"/>
  <c r="G118" i="46206"/>
  <c r="G119" i="46206"/>
  <c r="H99" i="46206"/>
  <c r="H100" i="46206"/>
  <c r="H101" i="46206"/>
  <c r="H102" i="46206"/>
  <c r="H103" i="46206"/>
  <c r="H104" i="46206"/>
  <c r="H105" i="46206"/>
  <c r="H106" i="46206"/>
  <c r="H107" i="46206"/>
  <c r="H108" i="46206"/>
  <c r="H109" i="46206"/>
  <c r="H110" i="46206"/>
  <c r="H111" i="46206"/>
  <c r="H112" i="46206"/>
  <c r="H113" i="46206"/>
  <c r="H114" i="46206"/>
  <c r="H115" i="46206"/>
  <c r="H116" i="46206"/>
  <c r="H117" i="46206"/>
  <c r="H118" i="46206"/>
  <c r="H119" i="46206"/>
  <c r="I99" i="46206"/>
  <c r="I100" i="46206"/>
  <c r="I101" i="46206"/>
  <c r="I102" i="46206"/>
  <c r="I103" i="46206"/>
  <c r="I104" i="46206"/>
  <c r="I105" i="46206"/>
  <c r="I106" i="46206"/>
  <c r="I107" i="46206"/>
  <c r="I108" i="46206"/>
  <c r="I109" i="46206"/>
  <c r="I110" i="46206"/>
  <c r="I111" i="46206"/>
  <c r="I112" i="46206"/>
  <c r="I113" i="46206"/>
  <c r="I114" i="46206"/>
  <c r="I115" i="46206"/>
  <c r="I116" i="46206"/>
  <c r="I117" i="46206"/>
  <c r="I118" i="46206"/>
  <c r="I119" i="46206"/>
  <c r="J99" i="46206"/>
  <c r="J100" i="46206"/>
  <c r="J101" i="46206"/>
  <c r="J102" i="46206"/>
  <c r="J103" i="46206"/>
  <c r="J104" i="46206"/>
  <c r="J105" i="46206"/>
  <c r="J106" i="46206"/>
  <c r="J107" i="46206"/>
  <c r="J108" i="46206"/>
  <c r="J109" i="46206"/>
  <c r="J110" i="46206"/>
  <c r="J111" i="46206"/>
  <c r="J112" i="46206"/>
  <c r="J113" i="46206"/>
  <c r="J114" i="46206"/>
  <c r="J115" i="46206"/>
  <c r="J116" i="46206"/>
  <c r="J117" i="46206"/>
  <c r="J118" i="46206"/>
  <c r="J119" i="46206"/>
  <c r="K99" i="46206"/>
  <c r="K100" i="46206"/>
  <c r="K101" i="46206"/>
  <c r="K102" i="46206"/>
  <c r="K103" i="46206"/>
  <c r="K104" i="46206"/>
  <c r="K105" i="46206"/>
  <c r="K106" i="46206"/>
  <c r="K107" i="46206"/>
  <c r="K108" i="46206"/>
  <c r="K109" i="46206"/>
  <c r="K110" i="46206"/>
  <c r="K111" i="46206"/>
  <c r="K112" i="46206"/>
  <c r="K113" i="46206"/>
  <c r="K114" i="46206"/>
  <c r="K115" i="46206"/>
  <c r="K116" i="46206"/>
  <c r="K117" i="46206"/>
  <c r="K118" i="46206"/>
  <c r="K119" i="46206"/>
  <c r="B99" i="46206"/>
  <c r="B100" i="46206"/>
  <c r="B101" i="46206"/>
  <c r="L101" i="46206" s="1"/>
  <c r="B102" i="46206"/>
  <c r="L102" i="46206" s="1"/>
  <c r="B103" i="46206"/>
  <c r="B104" i="46206"/>
  <c r="B105" i="46206"/>
  <c r="B106" i="46206"/>
  <c r="L106" i="46206" s="1"/>
  <c r="B107" i="46206"/>
  <c r="L107" i="46206" s="1"/>
  <c r="B108" i="46206"/>
  <c r="B109" i="46206"/>
  <c r="L109" i="46206" s="1"/>
  <c r="B110" i="46206"/>
  <c r="L110" i="46206" s="1"/>
  <c r="B111" i="46206"/>
  <c r="B112" i="46206"/>
  <c r="B113" i="46206"/>
  <c r="B114" i="46206"/>
  <c r="L114" i="46206" s="1"/>
  <c r="B115" i="46206"/>
  <c r="L115" i="46206" s="1"/>
  <c r="B116" i="46206"/>
  <c r="B117" i="46206"/>
  <c r="L117" i="46206" s="1"/>
  <c r="B118" i="46206"/>
  <c r="L118" i="46206" s="1"/>
  <c r="B119" i="46206"/>
  <c r="M102" i="46206"/>
  <c r="M104" i="46206"/>
  <c r="M110" i="46206"/>
  <c r="M112" i="46206"/>
  <c r="M118" i="46206"/>
  <c r="AS64" i="46206"/>
  <c r="AS65" i="46206"/>
  <c r="AS66" i="46206"/>
  <c r="AS67" i="46206"/>
  <c r="AS68" i="46206"/>
  <c r="AS62" i="46206" s="1"/>
  <c r="AS69" i="46206"/>
  <c r="AS70" i="46206"/>
  <c r="AS71" i="46206"/>
  <c r="AS72" i="46206"/>
  <c r="AS73" i="46206"/>
  <c r="AS74" i="46206"/>
  <c r="AS75" i="46206"/>
  <c r="AS76" i="46206"/>
  <c r="AS77" i="46206"/>
  <c r="AS78" i="46206"/>
  <c r="AS79" i="46206"/>
  <c r="AS80" i="46206"/>
  <c r="AS81" i="46206"/>
  <c r="AS82" i="46206"/>
  <c r="AS83" i="46206"/>
  <c r="AS84" i="46206"/>
  <c r="AS85" i="46206"/>
  <c r="AS86" i="46206"/>
  <c r="AR64" i="46206"/>
  <c r="AR65" i="46206"/>
  <c r="AR66" i="46206"/>
  <c r="AR67" i="46206"/>
  <c r="AR68" i="46206"/>
  <c r="AR62" i="46206" s="1"/>
  <c r="AR216" i="46206" s="1"/>
  <c r="AR69" i="46206"/>
  <c r="AR70" i="46206"/>
  <c r="AR71" i="46206"/>
  <c r="AR72" i="46206"/>
  <c r="AR73" i="46206"/>
  <c r="AR74" i="46206"/>
  <c r="AR75" i="46206"/>
  <c r="AR76" i="46206"/>
  <c r="AR77" i="46206"/>
  <c r="AR78" i="46206"/>
  <c r="AR79" i="46206"/>
  <c r="AR80" i="46206"/>
  <c r="AR81" i="46206"/>
  <c r="AR82" i="46206"/>
  <c r="AR83" i="46206"/>
  <c r="AR84" i="46206"/>
  <c r="AR85" i="46206"/>
  <c r="AR86" i="46206"/>
  <c r="AQ64" i="46206"/>
  <c r="AQ65" i="46206"/>
  <c r="AQ66" i="46206"/>
  <c r="AQ67" i="46206"/>
  <c r="AQ68" i="46206"/>
  <c r="AQ62" i="46206" s="1"/>
  <c r="AQ216" i="46206" s="1"/>
  <c r="AQ69" i="46206"/>
  <c r="AQ70" i="46206"/>
  <c r="AQ71" i="46206"/>
  <c r="AQ72" i="46206"/>
  <c r="AQ73" i="46206"/>
  <c r="AQ74" i="46206"/>
  <c r="AQ75" i="46206"/>
  <c r="AQ76" i="46206"/>
  <c r="AQ77" i="46206"/>
  <c r="AQ78" i="46206"/>
  <c r="AQ79" i="46206"/>
  <c r="AQ80" i="46206"/>
  <c r="AQ81" i="46206"/>
  <c r="AQ82" i="46206"/>
  <c r="AQ83" i="46206"/>
  <c r="AQ84" i="46206"/>
  <c r="AQ85" i="46206"/>
  <c r="AQ86" i="46206"/>
  <c r="AP64" i="46206"/>
  <c r="AP65" i="46206"/>
  <c r="AP66" i="46206"/>
  <c r="AP67" i="46206"/>
  <c r="AP68" i="46206"/>
  <c r="AP62" i="46206" s="1"/>
  <c r="AP69" i="46206"/>
  <c r="AP70" i="46206"/>
  <c r="AP71" i="46206"/>
  <c r="AP72" i="46206"/>
  <c r="AP73" i="46206"/>
  <c r="AP74" i="46206"/>
  <c r="AP75" i="46206"/>
  <c r="AP76" i="46206"/>
  <c r="AP77" i="46206"/>
  <c r="AP78" i="46206"/>
  <c r="AP79" i="46206"/>
  <c r="AP80" i="46206"/>
  <c r="AP81" i="46206"/>
  <c r="AP82" i="46206"/>
  <c r="AP83" i="46206"/>
  <c r="AP84" i="46206"/>
  <c r="AP85" i="46206"/>
  <c r="AP86" i="46206"/>
  <c r="AO64" i="46206"/>
  <c r="AO65" i="46206"/>
  <c r="AO66" i="46206"/>
  <c r="AO67" i="46206"/>
  <c r="AO68" i="46206"/>
  <c r="AO62" i="46206" s="1"/>
  <c r="AO216" i="46206" s="1"/>
  <c r="AO69" i="46206"/>
  <c r="AO70" i="46206"/>
  <c r="AO71" i="46206"/>
  <c r="AO72" i="46206"/>
  <c r="AO73" i="46206"/>
  <c r="AO74" i="46206"/>
  <c r="AO75" i="46206"/>
  <c r="AO76" i="46206"/>
  <c r="AO77" i="46206"/>
  <c r="AO78" i="46206"/>
  <c r="AO79" i="46206"/>
  <c r="AO80" i="46206"/>
  <c r="AO81" i="46206"/>
  <c r="AO82" i="46206"/>
  <c r="AO83" i="46206"/>
  <c r="AO84" i="46206"/>
  <c r="AO85" i="46206"/>
  <c r="AO86" i="46206"/>
  <c r="AN64" i="46206"/>
  <c r="AN65" i="46206"/>
  <c r="AN66" i="46206"/>
  <c r="AN67" i="46206"/>
  <c r="AN68" i="46206"/>
  <c r="AN62" i="46206" s="1"/>
  <c r="AN216" i="46206" s="1"/>
  <c r="AN69" i="46206"/>
  <c r="AN70" i="46206"/>
  <c r="AN71" i="46206"/>
  <c r="AN72" i="46206"/>
  <c r="AN73" i="46206"/>
  <c r="AN74" i="46206"/>
  <c r="AN75" i="46206"/>
  <c r="AN76" i="46206"/>
  <c r="AN77" i="46206"/>
  <c r="AN78" i="46206"/>
  <c r="AN79" i="46206"/>
  <c r="AN80" i="46206"/>
  <c r="AN81" i="46206"/>
  <c r="AN82" i="46206"/>
  <c r="AN83" i="46206"/>
  <c r="AN84" i="46206"/>
  <c r="AN85" i="46206"/>
  <c r="AN86" i="46206"/>
  <c r="AM64" i="46206"/>
  <c r="AM65" i="46206"/>
  <c r="AM66" i="46206"/>
  <c r="AM67" i="46206"/>
  <c r="AM68" i="46206"/>
  <c r="AM69" i="46206"/>
  <c r="AM70" i="46206"/>
  <c r="AM71" i="46206"/>
  <c r="AM72" i="46206"/>
  <c r="AM73" i="46206"/>
  <c r="AM74" i="46206"/>
  <c r="AM75" i="46206"/>
  <c r="AM76" i="46206"/>
  <c r="AM77" i="46206"/>
  <c r="AM78" i="46206"/>
  <c r="AM79" i="46206"/>
  <c r="AM80" i="46206"/>
  <c r="AM81" i="46206"/>
  <c r="AM82" i="46206"/>
  <c r="AM83" i="46206"/>
  <c r="AM84" i="46206"/>
  <c r="AM85" i="46206"/>
  <c r="AM86" i="46206"/>
  <c r="AM62" i="46206"/>
  <c r="AL64" i="46206"/>
  <c r="AL65" i="46206"/>
  <c r="AL66" i="46206"/>
  <c r="AL67" i="46206"/>
  <c r="AL68" i="46206"/>
  <c r="AL69" i="46206"/>
  <c r="AL70" i="46206"/>
  <c r="AL71" i="46206"/>
  <c r="AL72" i="46206"/>
  <c r="AL73" i="46206"/>
  <c r="AL74" i="46206"/>
  <c r="AL75" i="46206"/>
  <c r="AL76" i="46206"/>
  <c r="AL77" i="46206"/>
  <c r="AL78" i="46206"/>
  <c r="AL79" i="46206"/>
  <c r="AL80" i="46206"/>
  <c r="AL81" i="46206"/>
  <c r="AL82" i="46206"/>
  <c r="AL83" i="46206"/>
  <c r="AL84" i="46206"/>
  <c r="AL85" i="46206"/>
  <c r="AL86" i="46206"/>
  <c r="AL62" i="46206"/>
  <c r="AK64" i="46206"/>
  <c r="AK65" i="46206"/>
  <c r="AK66" i="46206"/>
  <c r="AK67" i="46206"/>
  <c r="AK68" i="46206"/>
  <c r="AK69" i="46206"/>
  <c r="AK70" i="46206"/>
  <c r="AK71" i="46206"/>
  <c r="AK72" i="46206"/>
  <c r="AK73" i="46206"/>
  <c r="AK74" i="46206"/>
  <c r="AK75" i="46206"/>
  <c r="AK76" i="46206"/>
  <c r="AK77" i="46206"/>
  <c r="AK78" i="46206"/>
  <c r="AK79" i="46206"/>
  <c r="AK80" i="46206"/>
  <c r="AK81" i="46206"/>
  <c r="AK82" i="46206"/>
  <c r="AK83" i="46206"/>
  <c r="AK84" i="46206"/>
  <c r="AK85" i="46206"/>
  <c r="AK86" i="46206"/>
  <c r="AK62" i="46206"/>
  <c r="AJ64" i="46206"/>
  <c r="AJ65" i="46206"/>
  <c r="AJ66" i="46206"/>
  <c r="AJ67" i="46206"/>
  <c r="AJ68" i="46206"/>
  <c r="AJ69" i="46206"/>
  <c r="AJ70" i="46206"/>
  <c r="AJ71" i="46206"/>
  <c r="AJ72" i="46206"/>
  <c r="AJ73" i="46206"/>
  <c r="AJ74" i="46206"/>
  <c r="AJ75" i="46206"/>
  <c r="AJ76" i="46206"/>
  <c r="AJ77" i="46206"/>
  <c r="AJ78" i="46206"/>
  <c r="AJ79" i="46206"/>
  <c r="AJ80" i="46206"/>
  <c r="AJ81" i="46206"/>
  <c r="AJ82" i="46206"/>
  <c r="AJ83" i="46206"/>
  <c r="AJ84" i="46206"/>
  <c r="AJ85" i="46206"/>
  <c r="AJ86" i="46206"/>
  <c r="AJ62" i="46206"/>
  <c r="AI64" i="46206"/>
  <c r="AI65" i="46206"/>
  <c r="AI66" i="46206"/>
  <c r="AI67" i="46206"/>
  <c r="AI68" i="46206"/>
  <c r="AI69" i="46206"/>
  <c r="AI70" i="46206"/>
  <c r="AI71" i="46206"/>
  <c r="AI72" i="46206"/>
  <c r="AI73" i="46206"/>
  <c r="AI74" i="46206"/>
  <c r="AI75" i="46206"/>
  <c r="AI76" i="46206"/>
  <c r="AI77" i="46206"/>
  <c r="AI78" i="46206"/>
  <c r="AI79" i="46206"/>
  <c r="AI80" i="46206"/>
  <c r="AI81" i="46206"/>
  <c r="AI82" i="46206"/>
  <c r="AI83" i="46206"/>
  <c r="AI84" i="46206"/>
  <c r="AI85" i="46206"/>
  <c r="AI86" i="46206"/>
  <c r="AI62" i="46206"/>
  <c r="AH64" i="46206"/>
  <c r="AH65" i="46206"/>
  <c r="AH66" i="46206"/>
  <c r="AH67" i="46206"/>
  <c r="AH68" i="46206"/>
  <c r="AH69" i="46206"/>
  <c r="AH70" i="46206"/>
  <c r="AH71" i="46206"/>
  <c r="AH72" i="46206"/>
  <c r="AH73" i="46206"/>
  <c r="AH74" i="46206"/>
  <c r="AH75" i="46206"/>
  <c r="AH76" i="46206"/>
  <c r="AH77" i="46206"/>
  <c r="AH78" i="46206"/>
  <c r="AH80" i="46206"/>
  <c r="AH81" i="46206"/>
  <c r="AH82" i="46206"/>
  <c r="AH83" i="46206"/>
  <c r="AH84" i="46206"/>
  <c r="AH85" i="46206"/>
  <c r="AH86" i="46206"/>
  <c r="P64" i="46206"/>
  <c r="R64" i="46206"/>
  <c r="T64" i="46206"/>
  <c r="V64" i="46206"/>
  <c r="X64" i="46206"/>
  <c r="P65" i="46206"/>
  <c r="R65" i="46206"/>
  <c r="T65" i="46206"/>
  <c r="V65" i="46206"/>
  <c r="X65" i="46206"/>
  <c r="P66" i="46206"/>
  <c r="R66" i="46206"/>
  <c r="T66" i="46206"/>
  <c r="T62" i="46206" s="1"/>
  <c r="V66" i="46206"/>
  <c r="X66" i="46206"/>
  <c r="P67" i="46206"/>
  <c r="R67" i="46206"/>
  <c r="T67" i="46206"/>
  <c r="V67" i="46206"/>
  <c r="X67" i="46206"/>
  <c r="Z67" i="46206"/>
  <c r="P68" i="46206"/>
  <c r="R68" i="46206"/>
  <c r="Z68" i="46206" s="1"/>
  <c r="T68" i="46206"/>
  <c r="V68" i="46206"/>
  <c r="X68" i="46206"/>
  <c r="P69" i="46206"/>
  <c r="Z69" i="46206" s="1"/>
  <c r="R69" i="46206"/>
  <c r="T69" i="46206"/>
  <c r="V69" i="46206"/>
  <c r="X69" i="46206"/>
  <c r="P70" i="46206"/>
  <c r="Z70" i="46206" s="1"/>
  <c r="R70" i="46206"/>
  <c r="T70" i="46206"/>
  <c r="V70" i="46206"/>
  <c r="X70" i="46206"/>
  <c r="P71" i="46206"/>
  <c r="R71" i="46206"/>
  <c r="T71" i="46206"/>
  <c r="Z71" i="46206" s="1"/>
  <c r="V71" i="46206"/>
  <c r="X71" i="46206"/>
  <c r="P72" i="46206"/>
  <c r="R72" i="46206"/>
  <c r="T72" i="46206"/>
  <c r="V72" i="46206"/>
  <c r="X72" i="46206"/>
  <c r="P73" i="46206"/>
  <c r="Z73" i="46206" s="1"/>
  <c r="R73" i="46206"/>
  <c r="T73" i="46206"/>
  <c r="V73" i="46206"/>
  <c r="X73" i="46206"/>
  <c r="P74" i="46206"/>
  <c r="R74" i="46206"/>
  <c r="T74" i="46206"/>
  <c r="V74" i="46206"/>
  <c r="X74" i="46206"/>
  <c r="P75" i="46206"/>
  <c r="R75" i="46206"/>
  <c r="T75" i="46206"/>
  <c r="V75" i="46206"/>
  <c r="X75" i="46206"/>
  <c r="Z75" i="46206"/>
  <c r="P76" i="46206"/>
  <c r="R76" i="46206"/>
  <c r="T76" i="46206"/>
  <c r="V76" i="46206"/>
  <c r="X76" i="46206"/>
  <c r="P77" i="46206"/>
  <c r="Z77" i="46206" s="1"/>
  <c r="R77" i="46206"/>
  <c r="T77" i="46206"/>
  <c r="V77" i="46206"/>
  <c r="X77" i="46206"/>
  <c r="P78" i="46206"/>
  <c r="R78" i="46206"/>
  <c r="T78" i="46206"/>
  <c r="V78" i="46206"/>
  <c r="X78" i="46206"/>
  <c r="P79" i="46206"/>
  <c r="R79" i="46206"/>
  <c r="T79" i="46206"/>
  <c r="V79" i="46206"/>
  <c r="X79" i="46206"/>
  <c r="Z79" i="46206" s="1"/>
  <c r="P80" i="46206"/>
  <c r="R80" i="46206"/>
  <c r="Z80" i="46206" s="1"/>
  <c r="T80" i="46206"/>
  <c r="V80" i="46206"/>
  <c r="X80" i="46206"/>
  <c r="P81" i="46206"/>
  <c r="Z81" i="46206" s="1"/>
  <c r="R81" i="46206"/>
  <c r="T81" i="46206"/>
  <c r="V81" i="46206"/>
  <c r="X81" i="46206"/>
  <c r="P82" i="46206"/>
  <c r="Z82" i="46206" s="1"/>
  <c r="R82" i="46206"/>
  <c r="T82" i="46206"/>
  <c r="V82" i="46206"/>
  <c r="X82" i="46206"/>
  <c r="P83" i="46206"/>
  <c r="R83" i="46206"/>
  <c r="T83" i="46206"/>
  <c r="Z83" i="46206" s="1"/>
  <c r="V83" i="46206"/>
  <c r="X83" i="46206"/>
  <c r="P84" i="46206"/>
  <c r="R84" i="46206"/>
  <c r="T84" i="46206"/>
  <c r="V84" i="46206"/>
  <c r="X84" i="46206"/>
  <c r="P85" i="46206"/>
  <c r="R85" i="46206"/>
  <c r="R62" i="46206" s="1"/>
  <c r="T85" i="46206"/>
  <c r="V85" i="46206"/>
  <c r="X85" i="46206"/>
  <c r="P86" i="46206"/>
  <c r="R86" i="46206"/>
  <c r="T86" i="46206"/>
  <c r="V86" i="46206"/>
  <c r="X86" i="46206"/>
  <c r="O64" i="46206"/>
  <c r="Q64" i="46206"/>
  <c r="S64" i="46206"/>
  <c r="U64" i="46206"/>
  <c r="W64" i="46206"/>
  <c r="W62" i="46206" s="1"/>
  <c r="O65" i="46206"/>
  <c r="Q65" i="46206"/>
  <c r="S65" i="46206"/>
  <c r="U65" i="46206"/>
  <c r="W65" i="46206"/>
  <c r="Y65" i="46206"/>
  <c r="O66" i="46206"/>
  <c r="Y66" i="46206" s="1"/>
  <c r="Q66" i="46206"/>
  <c r="S66" i="46206"/>
  <c r="U66" i="46206"/>
  <c r="W66" i="46206"/>
  <c r="O67" i="46206"/>
  <c r="Q67" i="46206"/>
  <c r="Y67" i="46206" s="1"/>
  <c r="S67" i="46206"/>
  <c r="U67" i="46206"/>
  <c r="W67" i="46206"/>
  <c r="O68" i="46206"/>
  <c r="Q68" i="46206"/>
  <c r="Y68" i="46206" s="1"/>
  <c r="S68" i="46206"/>
  <c r="U68" i="46206"/>
  <c r="W68" i="46206"/>
  <c r="O69" i="46206"/>
  <c r="Q69" i="46206"/>
  <c r="S69" i="46206"/>
  <c r="U69" i="46206"/>
  <c r="Y69" i="46206" s="1"/>
  <c r="W69" i="46206"/>
  <c r="O70" i="46206"/>
  <c r="Q70" i="46206"/>
  <c r="S70" i="46206"/>
  <c r="U70" i="46206"/>
  <c r="W70" i="46206"/>
  <c r="Y70" i="46206"/>
  <c r="O71" i="46206"/>
  <c r="Y71" i="46206" s="1"/>
  <c r="Q71" i="46206"/>
  <c r="S71" i="46206"/>
  <c r="U71" i="46206"/>
  <c r="W71" i="46206"/>
  <c r="O72" i="46206"/>
  <c r="Q72" i="46206"/>
  <c r="S72" i="46206"/>
  <c r="U72" i="46206"/>
  <c r="W72" i="46206"/>
  <c r="O73" i="46206"/>
  <c r="Q73" i="46206"/>
  <c r="S73" i="46206"/>
  <c r="U73" i="46206"/>
  <c r="Y73" i="46206" s="1"/>
  <c r="W73" i="46206"/>
  <c r="O74" i="46206"/>
  <c r="O62" i="46206" s="1"/>
  <c r="O216" i="46206" s="1"/>
  <c r="Q74" i="46206"/>
  <c r="S74" i="46206"/>
  <c r="U74" i="46206"/>
  <c r="W74" i="46206"/>
  <c r="O75" i="46206"/>
  <c r="Q75" i="46206"/>
  <c r="S75" i="46206"/>
  <c r="U75" i="46206"/>
  <c r="W75" i="46206"/>
  <c r="O76" i="46206"/>
  <c r="Q76" i="46206"/>
  <c r="S76" i="46206"/>
  <c r="U76" i="46206"/>
  <c r="W76" i="46206"/>
  <c r="O77" i="46206"/>
  <c r="Q77" i="46206"/>
  <c r="S77" i="46206"/>
  <c r="U77" i="46206"/>
  <c r="W77" i="46206"/>
  <c r="Y77" i="46206"/>
  <c r="O78" i="46206"/>
  <c r="Y78" i="46206" s="1"/>
  <c r="Q78" i="46206"/>
  <c r="S78" i="46206"/>
  <c r="U78" i="46206"/>
  <c r="W78" i="46206"/>
  <c r="O79" i="46206"/>
  <c r="Q79" i="46206"/>
  <c r="S79" i="46206"/>
  <c r="U79" i="46206"/>
  <c r="W79" i="46206"/>
  <c r="O80" i="46206"/>
  <c r="Q80" i="46206"/>
  <c r="S80" i="46206"/>
  <c r="U80" i="46206"/>
  <c r="W80" i="46206"/>
  <c r="O81" i="46206"/>
  <c r="Q81" i="46206"/>
  <c r="S81" i="46206"/>
  <c r="U81" i="46206"/>
  <c r="W81" i="46206"/>
  <c r="Y81" i="46206"/>
  <c r="O82" i="46206"/>
  <c r="Y82" i="46206" s="1"/>
  <c r="Q82" i="46206"/>
  <c r="S82" i="46206"/>
  <c r="U82" i="46206"/>
  <c r="W82" i="46206"/>
  <c r="O83" i="46206"/>
  <c r="Q83" i="46206"/>
  <c r="S83" i="46206"/>
  <c r="U83" i="46206"/>
  <c r="W83" i="46206"/>
  <c r="O84" i="46206"/>
  <c r="Q84" i="46206"/>
  <c r="Y84" i="46206" s="1"/>
  <c r="S84" i="46206"/>
  <c r="U84" i="46206"/>
  <c r="W84" i="46206"/>
  <c r="O85" i="46206"/>
  <c r="Q85" i="46206"/>
  <c r="S85" i="46206"/>
  <c r="U85" i="46206"/>
  <c r="Y85" i="46206" s="1"/>
  <c r="W85" i="46206"/>
  <c r="O86" i="46206"/>
  <c r="Q86" i="46206"/>
  <c r="S86" i="46206"/>
  <c r="U86" i="46206"/>
  <c r="W86" i="46206"/>
  <c r="Y86" i="46206"/>
  <c r="X62" i="46206"/>
  <c r="C64" i="46206"/>
  <c r="C65" i="46206"/>
  <c r="C66" i="46206"/>
  <c r="C67" i="46206"/>
  <c r="C68" i="46206"/>
  <c r="C69" i="46206"/>
  <c r="C70" i="46206"/>
  <c r="C71" i="46206"/>
  <c r="C72" i="46206"/>
  <c r="C73" i="46206"/>
  <c r="C74" i="46206"/>
  <c r="C75" i="46206"/>
  <c r="C76" i="46206"/>
  <c r="C77" i="46206"/>
  <c r="C78" i="46206"/>
  <c r="C62" i="46206" s="1"/>
  <c r="C216" i="46206" s="1"/>
  <c r="C79" i="46206"/>
  <c r="C80" i="46206"/>
  <c r="C81" i="46206"/>
  <c r="C82" i="46206"/>
  <c r="C83" i="46206"/>
  <c r="C84" i="46206"/>
  <c r="C85" i="46206"/>
  <c r="C86" i="46206"/>
  <c r="D64" i="46206"/>
  <c r="D65" i="46206"/>
  <c r="D66" i="46206"/>
  <c r="D67" i="46206"/>
  <c r="D68" i="46206"/>
  <c r="D69" i="46206"/>
  <c r="D70" i="46206"/>
  <c r="D71" i="46206"/>
  <c r="D72" i="46206"/>
  <c r="D73" i="46206"/>
  <c r="D74" i="46206"/>
  <c r="D75" i="46206"/>
  <c r="D76" i="46206"/>
  <c r="D77" i="46206"/>
  <c r="D78" i="46206"/>
  <c r="D79" i="46206"/>
  <c r="D80" i="46206"/>
  <c r="D81" i="46206"/>
  <c r="D82" i="46206"/>
  <c r="D83" i="46206"/>
  <c r="D84" i="46206"/>
  <c r="D85" i="46206"/>
  <c r="D86" i="46206"/>
  <c r="D62" i="46206"/>
  <c r="E64" i="46206"/>
  <c r="E65" i="46206"/>
  <c r="E66" i="46206"/>
  <c r="E67" i="46206"/>
  <c r="E68" i="46206"/>
  <c r="E69" i="46206"/>
  <c r="E70" i="46206"/>
  <c r="E71" i="46206"/>
  <c r="E72" i="46206"/>
  <c r="E73" i="46206"/>
  <c r="E74" i="46206"/>
  <c r="E75" i="46206"/>
  <c r="E76" i="46206"/>
  <c r="E77" i="46206"/>
  <c r="E78" i="46206"/>
  <c r="E79" i="46206"/>
  <c r="E80" i="46206"/>
  <c r="E81" i="46206"/>
  <c r="E82" i="46206"/>
  <c r="E83" i="46206"/>
  <c r="E84" i="46206"/>
  <c r="E85" i="46206"/>
  <c r="E86" i="46206"/>
  <c r="E62" i="46206"/>
  <c r="F64" i="46206"/>
  <c r="F65" i="46206"/>
  <c r="F66" i="46206"/>
  <c r="F67" i="46206"/>
  <c r="F68" i="46206"/>
  <c r="F69" i="46206"/>
  <c r="F70" i="46206"/>
  <c r="F71" i="46206"/>
  <c r="F72" i="46206"/>
  <c r="F73" i="46206"/>
  <c r="F74" i="46206"/>
  <c r="F75" i="46206"/>
  <c r="F76" i="46206"/>
  <c r="F77" i="46206"/>
  <c r="F78" i="46206"/>
  <c r="F79" i="46206"/>
  <c r="F80" i="46206"/>
  <c r="F81" i="46206"/>
  <c r="F82" i="46206"/>
  <c r="F83" i="46206"/>
  <c r="F84" i="46206"/>
  <c r="F85" i="46206"/>
  <c r="F86" i="46206"/>
  <c r="F62" i="46206"/>
  <c r="G64" i="46206"/>
  <c r="G65" i="46206"/>
  <c r="G66" i="46206"/>
  <c r="G67" i="46206"/>
  <c r="G68" i="46206"/>
  <c r="G69" i="46206"/>
  <c r="G70" i="46206"/>
  <c r="G71" i="46206"/>
  <c r="M71" i="46206" s="1"/>
  <c r="G72" i="46206"/>
  <c r="G73" i="46206"/>
  <c r="G74" i="46206"/>
  <c r="G75" i="46206"/>
  <c r="G76" i="46206"/>
  <c r="G77" i="46206"/>
  <c r="G78" i="46206"/>
  <c r="G79" i="46206"/>
  <c r="M79" i="46206" s="1"/>
  <c r="G80" i="46206"/>
  <c r="G81" i="46206"/>
  <c r="G82" i="46206"/>
  <c r="G83" i="46206"/>
  <c r="G84" i="46206"/>
  <c r="G85" i="46206"/>
  <c r="G86" i="46206"/>
  <c r="G62" i="46206"/>
  <c r="H64" i="46206"/>
  <c r="H65" i="46206"/>
  <c r="H66" i="46206"/>
  <c r="H67" i="46206"/>
  <c r="H68" i="46206"/>
  <c r="H69" i="46206"/>
  <c r="H70" i="46206"/>
  <c r="H71" i="46206"/>
  <c r="H72" i="46206"/>
  <c r="H73" i="46206"/>
  <c r="H74" i="46206"/>
  <c r="H75" i="46206"/>
  <c r="H76" i="46206"/>
  <c r="H77" i="46206"/>
  <c r="H78" i="46206"/>
  <c r="H79" i="46206"/>
  <c r="H80" i="46206"/>
  <c r="H81" i="46206"/>
  <c r="H82" i="46206"/>
  <c r="H83" i="46206"/>
  <c r="H84" i="46206"/>
  <c r="H85" i="46206"/>
  <c r="H86" i="46206"/>
  <c r="H62" i="46206"/>
  <c r="I64" i="46206"/>
  <c r="I65" i="46206"/>
  <c r="I66" i="46206"/>
  <c r="I67" i="46206"/>
  <c r="I68" i="46206"/>
  <c r="I69" i="46206"/>
  <c r="I70" i="46206"/>
  <c r="I71" i="46206"/>
  <c r="I72" i="46206"/>
  <c r="I73" i="46206"/>
  <c r="I74" i="46206"/>
  <c r="I75" i="46206"/>
  <c r="I76" i="46206"/>
  <c r="I77" i="46206"/>
  <c r="I78" i="46206"/>
  <c r="I79" i="46206"/>
  <c r="I80" i="46206"/>
  <c r="I81" i="46206"/>
  <c r="I82" i="46206"/>
  <c r="I83" i="46206"/>
  <c r="I84" i="46206"/>
  <c r="I85" i="46206"/>
  <c r="I86" i="46206"/>
  <c r="I62" i="46206"/>
  <c r="J64" i="46206"/>
  <c r="J65" i="46206"/>
  <c r="J66" i="46206"/>
  <c r="J67" i="46206"/>
  <c r="J68" i="46206"/>
  <c r="J69" i="46206"/>
  <c r="J70" i="46206"/>
  <c r="J71" i="46206"/>
  <c r="J72" i="46206"/>
  <c r="J73" i="46206"/>
  <c r="J74" i="46206"/>
  <c r="J75" i="46206"/>
  <c r="J76" i="46206"/>
  <c r="J77" i="46206"/>
  <c r="J78" i="46206"/>
  <c r="J79" i="46206"/>
  <c r="J80" i="46206"/>
  <c r="J81" i="46206"/>
  <c r="J82" i="46206"/>
  <c r="J83" i="46206"/>
  <c r="J84" i="46206"/>
  <c r="J85" i="46206"/>
  <c r="J86" i="46206"/>
  <c r="J62" i="46206"/>
  <c r="K64" i="46206"/>
  <c r="K65" i="46206"/>
  <c r="K66" i="46206"/>
  <c r="K67" i="46206"/>
  <c r="K68" i="46206"/>
  <c r="K69" i="46206"/>
  <c r="K70" i="46206"/>
  <c r="K71" i="46206"/>
  <c r="K72" i="46206"/>
  <c r="K73" i="46206"/>
  <c r="K74" i="46206"/>
  <c r="K75" i="46206"/>
  <c r="K76" i="46206"/>
  <c r="K77" i="46206"/>
  <c r="K78" i="46206"/>
  <c r="K79" i="46206"/>
  <c r="K80" i="46206"/>
  <c r="K81" i="46206"/>
  <c r="K82" i="46206"/>
  <c r="K83" i="46206"/>
  <c r="K84" i="46206"/>
  <c r="K85" i="46206"/>
  <c r="K86" i="46206"/>
  <c r="K62" i="46206"/>
  <c r="B64" i="46206"/>
  <c r="L64" i="46206"/>
  <c r="B65" i="46206"/>
  <c r="L65" i="46206"/>
  <c r="B66" i="46206"/>
  <c r="L66" i="46206" s="1"/>
  <c r="B67" i="46206"/>
  <c r="L67" i="46206"/>
  <c r="B68" i="46206"/>
  <c r="L68" i="46206"/>
  <c r="B69" i="46206"/>
  <c r="L69" i="46206"/>
  <c r="B70" i="46206"/>
  <c r="L70" i="46206" s="1"/>
  <c r="B71" i="46206"/>
  <c r="L71" i="46206" s="1"/>
  <c r="B72" i="46206"/>
  <c r="L72" i="46206"/>
  <c r="B73" i="46206"/>
  <c r="L73" i="46206"/>
  <c r="B74" i="46206"/>
  <c r="L74" i="46206" s="1"/>
  <c r="B75" i="46206"/>
  <c r="L75" i="46206" s="1"/>
  <c r="B76" i="46206"/>
  <c r="L76" i="46206"/>
  <c r="B77" i="46206"/>
  <c r="L77" i="46206"/>
  <c r="B78" i="46206"/>
  <c r="B79" i="46206"/>
  <c r="L79" i="46206"/>
  <c r="B80" i="46206"/>
  <c r="L80" i="46206"/>
  <c r="B81" i="46206"/>
  <c r="L81" i="46206"/>
  <c r="B82" i="46206"/>
  <c r="L82" i="46206" s="1"/>
  <c r="B83" i="46206"/>
  <c r="L83" i="46206"/>
  <c r="B84" i="46206"/>
  <c r="L84" i="46206" s="1"/>
  <c r="B85" i="46206"/>
  <c r="L85" i="46206"/>
  <c r="B86" i="46206"/>
  <c r="L86" i="46206"/>
  <c r="M64" i="46206"/>
  <c r="M62" i="46206" s="1"/>
  <c r="M65" i="46206"/>
  <c r="M66" i="46206"/>
  <c r="M67" i="46206"/>
  <c r="M68" i="46206"/>
  <c r="M69" i="46206"/>
  <c r="M70" i="46206"/>
  <c r="M72" i="46206"/>
  <c r="M73" i="46206"/>
  <c r="M74" i="46206"/>
  <c r="M75" i="46206"/>
  <c r="M76" i="46206"/>
  <c r="M77" i="46206"/>
  <c r="M78" i="46206"/>
  <c r="M80" i="46206"/>
  <c r="M81" i="46206"/>
  <c r="M82" i="46206"/>
  <c r="M83" i="46206"/>
  <c r="M84" i="46206"/>
  <c r="M85" i="46206"/>
  <c r="M86" i="46206"/>
  <c r="AS44" i="46206"/>
  <c r="AS45" i="46206"/>
  <c r="AS46" i="46206"/>
  <c r="AS47" i="46206"/>
  <c r="AS48" i="46206"/>
  <c r="AS49" i="46206"/>
  <c r="AS50" i="46206"/>
  <c r="AS52" i="46206"/>
  <c r="AS42" i="46206"/>
  <c r="AR44" i="46206"/>
  <c r="AR42" i="46206" s="1"/>
  <c r="AR215" i="46206" s="1"/>
  <c r="AR45" i="46206"/>
  <c r="AR46" i="46206"/>
  <c r="AR47" i="46206"/>
  <c r="AR48" i="46206"/>
  <c r="AR49" i="46206"/>
  <c r="AR50" i="46206"/>
  <c r="AR51" i="46206"/>
  <c r="AR52" i="46206"/>
  <c r="AQ45" i="46206"/>
  <c r="AQ46" i="46206"/>
  <c r="AQ44" i="46206"/>
  <c r="AQ42" i="46206" s="1"/>
  <c r="AQ215" i="46206" s="1"/>
  <c r="AQ47" i="46206"/>
  <c r="AQ48" i="46206"/>
  <c r="AQ49" i="46206"/>
  <c r="AQ50" i="46206"/>
  <c r="AQ51" i="46206"/>
  <c r="AQ52" i="46206"/>
  <c r="AP44" i="46206"/>
  <c r="AP42" i="46206" s="1"/>
  <c r="AP215" i="46206" s="1"/>
  <c r="AP45" i="46206"/>
  <c r="AP46" i="46206"/>
  <c r="AP47" i="46206"/>
  <c r="AP48" i="46206"/>
  <c r="AP49" i="46206"/>
  <c r="AP50" i="46206"/>
  <c r="AP51" i="46206"/>
  <c r="AP52" i="46206"/>
  <c r="AO44" i="46206"/>
  <c r="AO45" i="46206"/>
  <c r="AO46" i="46206"/>
  <c r="AO47" i="46206"/>
  <c r="AO48" i="46206"/>
  <c r="AO49" i="46206"/>
  <c r="AO50" i="46206"/>
  <c r="AO51" i="46206"/>
  <c r="AO52" i="46206"/>
  <c r="AO42" i="46206"/>
  <c r="AN44" i="46206"/>
  <c r="AN42" i="46206" s="1"/>
  <c r="AN215" i="46206" s="1"/>
  <c r="AN45" i="46206"/>
  <c r="AN46" i="46206"/>
  <c r="AN47" i="46206"/>
  <c r="AN48" i="46206"/>
  <c r="AN49" i="46206"/>
  <c r="AN50" i="46206"/>
  <c r="AN51" i="46206"/>
  <c r="AN52" i="46206"/>
  <c r="AM44" i="46206"/>
  <c r="AM45" i="46206"/>
  <c r="AM46" i="46206"/>
  <c r="AM42" i="46206" s="1"/>
  <c r="AM215" i="46206" s="1"/>
  <c r="AM47" i="46206"/>
  <c r="AM48" i="46206"/>
  <c r="AM49" i="46206"/>
  <c r="AM50" i="46206"/>
  <c r="AM51" i="46206"/>
  <c r="AM52" i="46206"/>
  <c r="AL44" i="46206"/>
  <c r="AL42" i="46206" s="1"/>
  <c r="AL215" i="46206" s="1"/>
  <c r="AL45" i="46206"/>
  <c r="AL46" i="46206"/>
  <c r="AL47" i="46206"/>
  <c r="AL48" i="46206"/>
  <c r="AL49" i="46206"/>
  <c r="AL50" i="46206"/>
  <c r="AL51" i="46206"/>
  <c r="AL52" i="46206"/>
  <c r="AK44" i="46206"/>
  <c r="AK45" i="46206"/>
  <c r="AK46" i="46206"/>
  <c r="AK47" i="46206"/>
  <c r="AK48" i="46206"/>
  <c r="AK49" i="46206"/>
  <c r="AK50" i="46206"/>
  <c r="AK51" i="46206"/>
  <c r="AK52" i="46206"/>
  <c r="AK42" i="46206"/>
  <c r="AJ44" i="46206"/>
  <c r="AJ42" i="46206" s="1"/>
  <c r="AJ45" i="46206"/>
  <c r="AJ46" i="46206"/>
  <c r="AJ47" i="46206"/>
  <c r="AJ48" i="46206"/>
  <c r="AJ49" i="46206"/>
  <c r="AJ50" i="46206"/>
  <c r="AJ51" i="46206"/>
  <c r="AJ52" i="46206"/>
  <c r="AI44" i="46206"/>
  <c r="AI45" i="46206"/>
  <c r="AI46" i="46206"/>
  <c r="AI42" i="46206" s="1"/>
  <c r="AI215" i="46206" s="1"/>
  <c r="AI47" i="46206"/>
  <c r="AI48" i="46206"/>
  <c r="AI49" i="46206"/>
  <c r="AI50" i="46206"/>
  <c r="AI51" i="46206"/>
  <c r="AI52" i="46206"/>
  <c r="AH44" i="46206"/>
  <c r="AH42" i="46206" s="1"/>
  <c r="AH215" i="46206" s="1"/>
  <c r="AH45" i="46206"/>
  <c r="AH46" i="46206"/>
  <c r="AH47" i="46206"/>
  <c r="AH48" i="46206"/>
  <c r="AH49" i="46206"/>
  <c r="AH50" i="46206"/>
  <c r="AH51" i="46206"/>
  <c r="AH52" i="46206"/>
  <c r="P44" i="46206"/>
  <c r="R44" i="46206"/>
  <c r="R42" i="46206" s="1"/>
  <c r="R215" i="46206" s="1"/>
  <c r="T44" i="46206"/>
  <c r="V44" i="46206"/>
  <c r="X44" i="46206"/>
  <c r="P45" i="46206"/>
  <c r="Z45" i="46206" s="1"/>
  <c r="R45" i="46206"/>
  <c r="T45" i="46206"/>
  <c r="V45" i="46206"/>
  <c r="V42" i="46206" s="1"/>
  <c r="V215" i="46206" s="1"/>
  <c r="X45" i="46206"/>
  <c r="P46" i="46206"/>
  <c r="R46" i="46206"/>
  <c r="T46" i="46206"/>
  <c r="T42" i="46206" s="1"/>
  <c r="V46" i="46206"/>
  <c r="X46" i="46206"/>
  <c r="Z46" i="46206"/>
  <c r="P47" i="46206"/>
  <c r="Z47" i="46206" s="1"/>
  <c r="R47" i="46206"/>
  <c r="T47" i="46206"/>
  <c r="V47" i="46206"/>
  <c r="X47" i="46206"/>
  <c r="P48" i="46206"/>
  <c r="R48" i="46206"/>
  <c r="Z48" i="46206" s="1"/>
  <c r="T48" i="46206"/>
  <c r="V48" i="46206"/>
  <c r="X48" i="46206"/>
  <c r="P49" i="46206"/>
  <c r="Z49" i="46206" s="1"/>
  <c r="R49" i="46206"/>
  <c r="T49" i="46206"/>
  <c r="V49" i="46206"/>
  <c r="X49" i="46206"/>
  <c r="P50" i="46206"/>
  <c r="R50" i="46206"/>
  <c r="T50" i="46206"/>
  <c r="V50" i="46206"/>
  <c r="X50" i="46206"/>
  <c r="Z50" i="46206"/>
  <c r="P51" i="46206"/>
  <c r="R51" i="46206"/>
  <c r="T51" i="46206"/>
  <c r="V51" i="46206"/>
  <c r="X51" i="46206"/>
  <c r="Z51" i="46206" s="1"/>
  <c r="P52" i="46206"/>
  <c r="R52" i="46206"/>
  <c r="Z52" i="46206" s="1"/>
  <c r="T52" i="46206"/>
  <c r="V52" i="46206"/>
  <c r="X52" i="46206"/>
  <c r="O44" i="46206"/>
  <c r="Q44" i="46206"/>
  <c r="S44" i="46206"/>
  <c r="S42" i="46206" s="1"/>
  <c r="S215" i="46206" s="1"/>
  <c r="U44" i="46206"/>
  <c r="W44" i="46206"/>
  <c r="O45" i="46206"/>
  <c r="Q45" i="46206"/>
  <c r="Y45" i="46206" s="1"/>
  <c r="S45" i="46206"/>
  <c r="U45" i="46206"/>
  <c r="W45" i="46206"/>
  <c r="W42" i="46206" s="1"/>
  <c r="W215" i="46206" s="1"/>
  <c r="O46" i="46206"/>
  <c r="Q46" i="46206"/>
  <c r="S46" i="46206"/>
  <c r="U46" i="46206"/>
  <c r="Y46" i="46206" s="1"/>
  <c r="W46" i="46206"/>
  <c r="O47" i="46206"/>
  <c r="Y47" i="46206" s="1"/>
  <c r="Q47" i="46206"/>
  <c r="S47" i="46206"/>
  <c r="U47" i="46206"/>
  <c r="W47" i="46206"/>
  <c r="O48" i="46206"/>
  <c r="Q48" i="46206"/>
  <c r="Y48" i="46206" s="1"/>
  <c r="S48" i="46206"/>
  <c r="U48" i="46206"/>
  <c r="W48" i="46206"/>
  <c r="O49" i="46206"/>
  <c r="Q49" i="46206"/>
  <c r="Y49" i="46206" s="1"/>
  <c r="S49" i="46206"/>
  <c r="U49" i="46206"/>
  <c r="W49" i="46206"/>
  <c r="O50" i="46206"/>
  <c r="Q50" i="46206"/>
  <c r="S50" i="46206"/>
  <c r="U50" i="46206"/>
  <c r="Y50" i="46206" s="1"/>
  <c r="W50" i="46206"/>
  <c r="O51" i="46206"/>
  <c r="Y51" i="46206" s="1"/>
  <c r="Q51" i="46206"/>
  <c r="S51" i="46206"/>
  <c r="U51" i="46206"/>
  <c r="W51" i="46206"/>
  <c r="O52" i="46206"/>
  <c r="Y52" i="46206" s="1"/>
  <c r="Q52" i="46206"/>
  <c r="S52" i="46206"/>
  <c r="U52" i="46206"/>
  <c r="W52" i="46206"/>
  <c r="X42" i="46206"/>
  <c r="U42" i="46206"/>
  <c r="P42" i="46206"/>
  <c r="C44" i="46206"/>
  <c r="C45" i="46206"/>
  <c r="M45" i="46206" s="1"/>
  <c r="C46" i="46206"/>
  <c r="C47" i="46206"/>
  <c r="C48" i="46206"/>
  <c r="C49" i="46206"/>
  <c r="C51" i="46206"/>
  <c r="M51" i="46206" s="1"/>
  <c r="C52" i="46206"/>
  <c r="D44" i="46206"/>
  <c r="D45" i="46206"/>
  <c r="D46" i="46206"/>
  <c r="D47" i="46206"/>
  <c r="D48" i="46206"/>
  <c r="D49" i="46206"/>
  <c r="D42" i="46206" s="1"/>
  <c r="D215" i="46206" s="1"/>
  <c r="D51" i="46206"/>
  <c r="D52" i="46206"/>
  <c r="E44" i="46206"/>
  <c r="E45" i="46206"/>
  <c r="E46" i="46206"/>
  <c r="E47" i="46206"/>
  <c r="E48" i="46206"/>
  <c r="E42" i="46206" s="1"/>
  <c r="E49" i="46206"/>
  <c r="E51" i="46206"/>
  <c r="E52" i="46206"/>
  <c r="M52" i="46206" s="1"/>
  <c r="F44" i="46206"/>
  <c r="F45" i="46206"/>
  <c r="F46" i="46206"/>
  <c r="F47" i="46206"/>
  <c r="F42" i="46206" s="1"/>
  <c r="F215" i="46206" s="1"/>
  <c r="F48" i="46206"/>
  <c r="F49" i="46206"/>
  <c r="F51" i="46206"/>
  <c r="F52" i="46206"/>
  <c r="G44" i="46206"/>
  <c r="G45" i="46206"/>
  <c r="G46" i="46206"/>
  <c r="G42" i="46206" s="1"/>
  <c r="G215" i="46206" s="1"/>
  <c r="G47" i="46206"/>
  <c r="G48" i="46206"/>
  <c r="G49" i="46206"/>
  <c r="M49" i="46206" s="1"/>
  <c r="G51" i="46206"/>
  <c r="G52" i="46206"/>
  <c r="H44" i="46206"/>
  <c r="H45" i="46206"/>
  <c r="H42" i="46206" s="1"/>
  <c r="H215" i="46206" s="1"/>
  <c r="H46" i="46206"/>
  <c r="H47" i="46206"/>
  <c r="H48" i="46206"/>
  <c r="H49" i="46206"/>
  <c r="H51" i="46206"/>
  <c r="H52" i="46206"/>
  <c r="I44" i="46206"/>
  <c r="M44" i="46206" s="1"/>
  <c r="I45" i="46206"/>
  <c r="I46" i="46206"/>
  <c r="I47" i="46206"/>
  <c r="I48" i="46206"/>
  <c r="I49" i="46206"/>
  <c r="I51" i="46206"/>
  <c r="I52" i="46206"/>
  <c r="I42" i="46206"/>
  <c r="J44" i="46206"/>
  <c r="J45" i="46206"/>
  <c r="J46" i="46206"/>
  <c r="J42" i="46206" s="1"/>
  <c r="J47" i="46206"/>
  <c r="J48" i="46206"/>
  <c r="J49" i="46206"/>
  <c r="J51" i="46206"/>
  <c r="J52" i="46206"/>
  <c r="K44" i="46206"/>
  <c r="K45" i="46206"/>
  <c r="K42" i="46206" s="1"/>
  <c r="K215" i="46206" s="1"/>
  <c r="K46" i="46206"/>
  <c r="K47" i="46206"/>
  <c r="K48" i="46206"/>
  <c r="K49" i="46206"/>
  <c r="K51" i="46206"/>
  <c r="K52" i="46206"/>
  <c r="B44" i="46206"/>
  <c r="L44" i="46206" s="1"/>
  <c r="B45" i="46206"/>
  <c r="L45" i="46206" s="1"/>
  <c r="B46" i="46206"/>
  <c r="L46" i="46206"/>
  <c r="B47" i="46206"/>
  <c r="L47" i="46206" s="1"/>
  <c r="B48" i="46206"/>
  <c r="L48" i="46206" s="1"/>
  <c r="B49" i="46206"/>
  <c r="L49" i="46206" s="1"/>
  <c r="L50" i="46206"/>
  <c r="B51" i="46206"/>
  <c r="L51" i="46206" s="1"/>
  <c r="B52" i="46206"/>
  <c r="L52" i="46206"/>
  <c r="M47" i="46206"/>
  <c r="M50" i="46206"/>
  <c r="AS12" i="46206"/>
  <c r="AS13" i="46206"/>
  <c r="AS14" i="46206"/>
  <c r="AS15" i="46206"/>
  <c r="AS16" i="46206"/>
  <c r="AS17" i="46206"/>
  <c r="AS18" i="46206"/>
  <c r="AS19" i="46206"/>
  <c r="AS20" i="46206"/>
  <c r="AS21" i="46206"/>
  <c r="AS22" i="46206"/>
  <c r="AS23" i="46206"/>
  <c r="AS24" i="46206"/>
  <c r="AS25" i="46206"/>
  <c r="AS26" i="46206"/>
  <c r="AS27" i="46206"/>
  <c r="AS28" i="46206"/>
  <c r="AS29" i="46206"/>
  <c r="AS30" i="46206"/>
  <c r="AS10" i="46206"/>
  <c r="AR12" i="46206"/>
  <c r="AR13" i="46206"/>
  <c r="AR14" i="46206"/>
  <c r="AR15" i="46206"/>
  <c r="AR16" i="46206"/>
  <c r="AR10" i="46206" s="1"/>
  <c r="AR17" i="46206"/>
  <c r="AR18" i="46206"/>
  <c r="AR19" i="46206"/>
  <c r="AR20" i="46206"/>
  <c r="AR21" i="46206"/>
  <c r="AR22" i="46206"/>
  <c r="AR23" i="46206"/>
  <c r="AR24" i="46206"/>
  <c r="AR25" i="46206"/>
  <c r="AR26" i="46206"/>
  <c r="AR27" i="46206"/>
  <c r="AR28" i="46206"/>
  <c r="AR29" i="46206"/>
  <c r="AR30" i="46206"/>
  <c r="AQ12" i="46206"/>
  <c r="AQ13" i="46206"/>
  <c r="AQ14" i="46206"/>
  <c r="AQ15" i="46206"/>
  <c r="AQ16" i="46206"/>
  <c r="AQ17" i="46206"/>
  <c r="AQ18" i="46206"/>
  <c r="AQ19" i="46206"/>
  <c r="AQ20" i="46206"/>
  <c r="AQ21" i="46206"/>
  <c r="AQ22" i="46206"/>
  <c r="AQ23" i="46206"/>
  <c r="AQ24" i="46206"/>
  <c r="AQ25" i="46206"/>
  <c r="AQ26" i="46206"/>
  <c r="AQ27" i="46206"/>
  <c r="AQ28" i="46206"/>
  <c r="AQ29" i="46206"/>
  <c r="AQ30" i="46206"/>
  <c r="AQ10" i="46206"/>
  <c r="AP12" i="46206"/>
  <c r="AP13" i="46206"/>
  <c r="AP14" i="46206"/>
  <c r="AP15" i="46206"/>
  <c r="AP16" i="46206"/>
  <c r="AP10" i="46206" s="1"/>
  <c r="AP214" i="46206" s="1"/>
  <c r="AP17" i="46206"/>
  <c r="AP18" i="46206"/>
  <c r="AP19" i="46206"/>
  <c r="AP20" i="46206"/>
  <c r="AP21" i="46206"/>
  <c r="AP22" i="46206"/>
  <c r="AP23" i="46206"/>
  <c r="AP24" i="46206"/>
  <c r="AP25" i="46206"/>
  <c r="AP26" i="46206"/>
  <c r="AP27" i="46206"/>
  <c r="AP28" i="46206"/>
  <c r="AP29" i="46206"/>
  <c r="AP30" i="46206"/>
  <c r="AO12" i="46206"/>
  <c r="AO13" i="46206"/>
  <c r="AO14" i="46206"/>
  <c r="AO15" i="46206"/>
  <c r="AO16" i="46206"/>
  <c r="AO17" i="46206"/>
  <c r="AO18" i="46206"/>
  <c r="AO19" i="46206"/>
  <c r="AO20" i="46206"/>
  <c r="AO21" i="46206"/>
  <c r="AO22" i="46206"/>
  <c r="AO23" i="46206"/>
  <c r="AO24" i="46206"/>
  <c r="AO25" i="46206"/>
  <c r="AO26" i="46206"/>
  <c r="AO27" i="46206"/>
  <c r="AO28" i="46206"/>
  <c r="AO29" i="46206"/>
  <c r="AO30" i="46206"/>
  <c r="AO10" i="46206"/>
  <c r="AN12" i="46206"/>
  <c r="AN13" i="46206"/>
  <c r="AN14" i="46206"/>
  <c r="AN15" i="46206"/>
  <c r="AN16" i="46206"/>
  <c r="AN10" i="46206" s="1"/>
  <c r="AN214" i="46206" s="1"/>
  <c r="AN17" i="46206"/>
  <c r="AN18" i="46206"/>
  <c r="AN19" i="46206"/>
  <c r="AN20" i="46206"/>
  <c r="AN21" i="46206"/>
  <c r="AN22" i="46206"/>
  <c r="AN23" i="46206"/>
  <c r="AN24" i="46206"/>
  <c r="AN25" i="46206"/>
  <c r="AN26" i="46206"/>
  <c r="AN27" i="46206"/>
  <c r="AN28" i="46206"/>
  <c r="AN29" i="46206"/>
  <c r="AN30" i="46206"/>
  <c r="AM12" i="46206"/>
  <c r="AM13" i="46206"/>
  <c r="AM14" i="46206"/>
  <c r="AM15" i="46206"/>
  <c r="AM16" i="46206"/>
  <c r="AM17" i="46206"/>
  <c r="AM18" i="46206"/>
  <c r="AM19" i="46206"/>
  <c r="AM20" i="46206"/>
  <c r="AM21" i="46206"/>
  <c r="AM22" i="46206"/>
  <c r="AM23" i="46206"/>
  <c r="AM24" i="46206"/>
  <c r="AM25" i="46206"/>
  <c r="AM26" i="46206"/>
  <c r="AM27" i="46206"/>
  <c r="AM28" i="46206"/>
  <c r="AM29" i="46206"/>
  <c r="AM30" i="46206"/>
  <c r="AM10" i="46206"/>
  <c r="AM214" i="46206" s="1"/>
  <c r="AL12" i="46206"/>
  <c r="AL13" i="46206"/>
  <c r="AL14" i="46206"/>
  <c r="AL15" i="46206"/>
  <c r="AL16" i="46206"/>
  <c r="AL10" i="46206" s="1"/>
  <c r="AL214" i="46206" s="1"/>
  <c r="AL17" i="46206"/>
  <c r="AL18" i="46206"/>
  <c r="AL19" i="46206"/>
  <c r="AL20" i="46206"/>
  <c r="AL21" i="46206"/>
  <c r="AL22" i="46206"/>
  <c r="AL23" i="46206"/>
  <c r="AL24" i="46206"/>
  <c r="AL25" i="46206"/>
  <c r="AL26" i="46206"/>
  <c r="AL27" i="46206"/>
  <c r="AL28" i="46206"/>
  <c r="AL29" i="46206"/>
  <c r="AL30" i="46206"/>
  <c r="AK12" i="46206"/>
  <c r="AK13" i="46206"/>
  <c r="AK14" i="46206"/>
  <c r="AK15" i="46206"/>
  <c r="AK16" i="46206"/>
  <c r="AK17" i="46206"/>
  <c r="AK18" i="46206"/>
  <c r="AK19" i="46206"/>
  <c r="AK20" i="46206"/>
  <c r="AK21" i="46206"/>
  <c r="AK22" i="46206"/>
  <c r="AK23" i="46206"/>
  <c r="AK24" i="46206"/>
  <c r="AK25" i="46206"/>
  <c r="AK26" i="46206"/>
  <c r="AK27" i="46206"/>
  <c r="AK28" i="46206"/>
  <c r="AK29" i="46206"/>
  <c r="AK30" i="46206"/>
  <c r="AK10" i="46206"/>
  <c r="AK214" i="46206" s="1"/>
  <c r="AJ12" i="46206"/>
  <c r="AJ13" i="46206"/>
  <c r="AJ14" i="46206"/>
  <c r="AJ15" i="46206"/>
  <c r="AJ16" i="46206"/>
  <c r="AJ10" i="46206" s="1"/>
  <c r="AJ214" i="46206" s="1"/>
  <c r="AJ17" i="46206"/>
  <c r="AJ18" i="46206"/>
  <c r="AJ19" i="46206"/>
  <c r="AJ20" i="46206"/>
  <c r="AJ21" i="46206"/>
  <c r="AJ22" i="46206"/>
  <c r="AJ23" i="46206"/>
  <c r="AJ24" i="46206"/>
  <c r="AJ25" i="46206"/>
  <c r="AJ26" i="46206"/>
  <c r="AJ27" i="46206"/>
  <c r="AJ28" i="46206"/>
  <c r="AJ29" i="46206"/>
  <c r="AJ30" i="46206"/>
  <c r="AI12" i="46206"/>
  <c r="AI13" i="46206"/>
  <c r="AI14" i="46206"/>
  <c r="AI15" i="46206"/>
  <c r="AI16" i="46206"/>
  <c r="AI17" i="46206"/>
  <c r="AI18" i="46206"/>
  <c r="AI19" i="46206"/>
  <c r="AI20" i="46206"/>
  <c r="AI21" i="46206"/>
  <c r="AI22" i="46206"/>
  <c r="AI23" i="46206"/>
  <c r="AI24" i="46206"/>
  <c r="AI25" i="46206"/>
  <c r="AI26" i="46206"/>
  <c r="AI27" i="46206"/>
  <c r="AI28" i="46206"/>
  <c r="AI29" i="46206"/>
  <c r="AI30" i="46206"/>
  <c r="AI10" i="46206"/>
  <c r="AH12" i="46206"/>
  <c r="AH13" i="46206"/>
  <c r="AH14" i="46206"/>
  <c r="AH15" i="46206"/>
  <c r="AH16" i="46206"/>
  <c r="AH10" i="46206" s="1"/>
  <c r="AH214" i="46206" s="1"/>
  <c r="AH17" i="46206"/>
  <c r="AH18" i="46206"/>
  <c r="AH19" i="46206"/>
  <c r="AH20" i="46206"/>
  <c r="AH21" i="46206"/>
  <c r="AH22" i="46206"/>
  <c r="AH23" i="46206"/>
  <c r="AH24" i="46206"/>
  <c r="AH25" i="46206"/>
  <c r="AH26" i="46206"/>
  <c r="AH27" i="46206"/>
  <c r="AH28" i="46206"/>
  <c r="AH29" i="46206"/>
  <c r="AH30" i="46206"/>
  <c r="P12" i="46206"/>
  <c r="Z12" i="46206" s="1"/>
  <c r="R12" i="46206"/>
  <c r="T12" i="46206"/>
  <c r="V12" i="46206"/>
  <c r="X12" i="46206"/>
  <c r="P13" i="46206"/>
  <c r="R13" i="46206"/>
  <c r="T13" i="46206"/>
  <c r="T10" i="46206" s="1"/>
  <c r="T214" i="46206" s="1"/>
  <c r="V13" i="46206"/>
  <c r="X13" i="46206"/>
  <c r="Z13" i="46206"/>
  <c r="P14" i="46206"/>
  <c r="R14" i="46206"/>
  <c r="T14" i="46206"/>
  <c r="V14" i="46206"/>
  <c r="X14" i="46206"/>
  <c r="X10" i="46206" s="1"/>
  <c r="P15" i="46206"/>
  <c r="R15" i="46206"/>
  <c r="R10" i="46206" s="1"/>
  <c r="R214" i="46206" s="1"/>
  <c r="T15" i="46206"/>
  <c r="V15" i="46206"/>
  <c r="X15" i="46206"/>
  <c r="P16" i="46206"/>
  <c r="Z16" i="46206" s="1"/>
  <c r="R16" i="46206"/>
  <c r="T16" i="46206"/>
  <c r="V16" i="46206"/>
  <c r="X16" i="46206"/>
  <c r="P17" i="46206"/>
  <c r="R17" i="46206"/>
  <c r="T17" i="46206"/>
  <c r="V17" i="46206"/>
  <c r="X17" i="46206"/>
  <c r="Z17" i="46206"/>
  <c r="P18" i="46206"/>
  <c r="R18" i="46206"/>
  <c r="T18" i="46206"/>
  <c r="V18" i="46206"/>
  <c r="X18" i="46206"/>
  <c r="Z18" i="46206" s="1"/>
  <c r="P19" i="46206"/>
  <c r="R19" i="46206"/>
  <c r="Z19" i="46206" s="1"/>
  <c r="T19" i="46206"/>
  <c r="V19" i="46206"/>
  <c r="X19" i="46206"/>
  <c r="P20" i="46206"/>
  <c r="Z20" i="46206" s="1"/>
  <c r="R20" i="46206"/>
  <c r="T20" i="46206"/>
  <c r="V20" i="46206"/>
  <c r="X20" i="46206"/>
  <c r="P21" i="46206"/>
  <c r="R21" i="46206"/>
  <c r="T21" i="46206"/>
  <c r="V21" i="46206"/>
  <c r="X21" i="46206"/>
  <c r="Z21" i="46206"/>
  <c r="P22" i="46206"/>
  <c r="R22" i="46206"/>
  <c r="T22" i="46206"/>
  <c r="V22" i="46206"/>
  <c r="X22" i="46206"/>
  <c r="Z22" i="46206" s="1"/>
  <c r="P23" i="46206"/>
  <c r="Z23" i="46206" s="1"/>
  <c r="R23" i="46206"/>
  <c r="T23" i="46206"/>
  <c r="V23" i="46206"/>
  <c r="X23" i="46206"/>
  <c r="P24" i="46206"/>
  <c r="Z24" i="46206" s="1"/>
  <c r="R24" i="46206"/>
  <c r="T24" i="46206"/>
  <c r="V24" i="46206"/>
  <c r="X24" i="46206"/>
  <c r="P25" i="46206"/>
  <c r="R25" i="46206"/>
  <c r="T25" i="46206"/>
  <c r="V25" i="46206"/>
  <c r="X25" i="46206"/>
  <c r="Z25" i="46206"/>
  <c r="P26" i="46206"/>
  <c r="R26" i="46206"/>
  <c r="T26" i="46206"/>
  <c r="V26" i="46206"/>
  <c r="X26" i="46206"/>
  <c r="Z26" i="46206" s="1"/>
  <c r="P27" i="46206"/>
  <c r="R27" i="46206"/>
  <c r="Z27" i="46206" s="1"/>
  <c r="T27" i="46206"/>
  <c r="V27" i="46206"/>
  <c r="X27" i="46206"/>
  <c r="P28" i="46206"/>
  <c r="Z28" i="46206" s="1"/>
  <c r="R28" i="46206"/>
  <c r="T28" i="46206"/>
  <c r="V28" i="46206"/>
  <c r="X28" i="46206"/>
  <c r="P29" i="46206"/>
  <c r="R29" i="46206"/>
  <c r="T29" i="46206"/>
  <c r="V29" i="46206"/>
  <c r="X29" i="46206"/>
  <c r="Z29" i="46206"/>
  <c r="P30" i="46206"/>
  <c r="R30" i="46206"/>
  <c r="T30" i="46206"/>
  <c r="V30" i="46206"/>
  <c r="X30" i="46206"/>
  <c r="Z30" i="46206" s="1"/>
  <c r="O12" i="46206"/>
  <c r="O10" i="46206" s="1"/>
  <c r="O214" i="46206" s="1"/>
  <c r="Q12" i="46206"/>
  <c r="S12" i="46206"/>
  <c r="U12" i="46206"/>
  <c r="W12" i="46206"/>
  <c r="O13" i="46206"/>
  <c r="Q13" i="46206"/>
  <c r="Y13" i="46206" s="1"/>
  <c r="S13" i="46206"/>
  <c r="U13" i="46206"/>
  <c r="W13" i="46206"/>
  <c r="O14" i="46206"/>
  <c r="Q14" i="46206"/>
  <c r="Y14" i="46206" s="1"/>
  <c r="S14" i="46206"/>
  <c r="U14" i="46206"/>
  <c r="W14" i="46206"/>
  <c r="W10" i="46206" s="1"/>
  <c r="W214" i="46206" s="1"/>
  <c r="O15" i="46206"/>
  <c r="Q15" i="46206"/>
  <c r="S15" i="46206"/>
  <c r="U15" i="46206"/>
  <c r="U10" i="46206" s="1"/>
  <c r="U214" i="46206" s="1"/>
  <c r="W15" i="46206"/>
  <c r="O16" i="46206"/>
  <c r="Y16" i="46206" s="1"/>
  <c r="Q16" i="46206"/>
  <c r="S16" i="46206"/>
  <c r="U16" i="46206"/>
  <c r="W16" i="46206"/>
  <c r="O17" i="46206"/>
  <c r="Q17" i="46206"/>
  <c r="S17" i="46206"/>
  <c r="Y17" i="46206" s="1"/>
  <c r="U17" i="46206"/>
  <c r="W17" i="46206"/>
  <c r="O18" i="46206"/>
  <c r="Y18" i="46206" s="1"/>
  <c r="Q18" i="46206"/>
  <c r="S18" i="46206"/>
  <c r="U18" i="46206"/>
  <c r="W18" i="46206"/>
  <c r="O19" i="46206"/>
  <c r="Q19" i="46206"/>
  <c r="Y19" i="46206" s="1"/>
  <c r="S19" i="46206"/>
  <c r="U19" i="46206"/>
  <c r="W19" i="46206"/>
  <c r="O20" i="46206"/>
  <c r="Q20" i="46206"/>
  <c r="S20" i="46206"/>
  <c r="U20" i="46206"/>
  <c r="W20" i="46206"/>
  <c r="Y20" i="46206"/>
  <c r="O21" i="46206"/>
  <c r="Q21" i="46206"/>
  <c r="S21" i="46206"/>
  <c r="Y21" i="46206" s="1"/>
  <c r="U21" i="46206"/>
  <c r="W21" i="46206"/>
  <c r="O22" i="46206"/>
  <c r="Q22" i="46206"/>
  <c r="Y22" i="46206" s="1"/>
  <c r="S22" i="46206"/>
  <c r="U22" i="46206"/>
  <c r="W22" i="46206"/>
  <c r="O23" i="46206"/>
  <c r="Q23" i="46206"/>
  <c r="Y23" i="46206" s="1"/>
  <c r="S23" i="46206"/>
  <c r="U23" i="46206"/>
  <c r="W23" i="46206"/>
  <c r="O24" i="46206"/>
  <c r="Q24" i="46206"/>
  <c r="S24" i="46206"/>
  <c r="U24" i="46206"/>
  <c r="W24" i="46206"/>
  <c r="Y24" i="46206"/>
  <c r="O25" i="46206"/>
  <c r="Q25" i="46206"/>
  <c r="S25" i="46206"/>
  <c r="Y25" i="46206" s="1"/>
  <c r="U25" i="46206"/>
  <c r="W25" i="46206"/>
  <c r="O26" i="46206"/>
  <c r="Q26" i="46206"/>
  <c r="Y26" i="46206" s="1"/>
  <c r="S26" i="46206"/>
  <c r="U26" i="46206"/>
  <c r="W26" i="46206"/>
  <c r="O27" i="46206"/>
  <c r="Y27" i="46206" s="1"/>
  <c r="Q27" i="46206"/>
  <c r="S27" i="46206"/>
  <c r="U27" i="46206"/>
  <c r="W27" i="46206"/>
  <c r="O28" i="46206"/>
  <c r="Q28" i="46206"/>
  <c r="S28" i="46206"/>
  <c r="U28" i="46206"/>
  <c r="W28" i="46206"/>
  <c r="Y28" i="46206"/>
  <c r="O29" i="46206"/>
  <c r="Q29" i="46206"/>
  <c r="S29" i="46206"/>
  <c r="Y29" i="46206" s="1"/>
  <c r="U29" i="46206"/>
  <c r="W29" i="46206"/>
  <c r="O30" i="46206"/>
  <c r="Q30" i="46206"/>
  <c r="Y30" i="46206" s="1"/>
  <c r="S30" i="46206"/>
  <c r="U30" i="46206"/>
  <c r="W30" i="46206"/>
  <c r="V10" i="46206"/>
  <c r="V214" i="46206" s="1"/>
  <c r="S10" i="46206"/>
  <c r="C12" i="46206"/>
  <c r="C10" i="46206" s="1"/>
  <c r="C214" i="46206" s="1"/>
  <c r="C13" i="46206"/>
  <c r="C14" i="46206"/>
  <c r="C15" i="46206"/>
  <c r="M15" i="46206" s="1"/>
  <c r="C16" i="46206"/>
  <c r="C17" i="46206"/>
  <c r="C18" i="46206"/>
  <c r="C19" i="46206"/>
  <c r="C20" i="46206"/>
  <c r="C21" i="46206"/>
  <c r="C22" i="46206"/>
  <c r="C23" i="46206"/>
  <c r="M23" i="46206" s="1"/>
  <c r="C24" i="46206"/>
  <c r="C25" i="46206"/>
  <c r="C26" i="46206"/>
  <c r="C27" i="46206"/>
  <c r="C28" i="46206"/>
  <c r="C29" i="46206"/>
  <c r="C30" i="46206"/>
  <c r="D12" i="46206"/>
  <c r="D13" i="46206"/>
  <c r="D14" i="46206"/>
  <c r="D15" i="46206"/>
  <c r="D16" i="46206"/>
  <c r="L16" i="46206" s="1"/>
  <c r="D17" i="46206"/>
  <c r="D18" i="46206"/>
  <c r="D19" i="46206"/>
  <c r="D20" i="46206"/>
  <c r="D21" i="46206"/>
  <c r="D22" i="46206"/>
  <c r="D23" i="46206"/>
  <c r="D24" i="46206"/>
  <c r="L24" i="46206" s="1"/>
  <c r="D25" i="46206"/>
  <c r="D26" i="46206"/>
  <c r="D27" i="46206"/>
  <c r="D28" i="46206"/>
  <c r="D29" i="46206"/>
  <c r="D30" i="46206"/>
  <c r="E12" i="46206"/>
  <c r="E10" i="46206" s="1"/>
  <c r="E214" i="46206" s="1"/>
  <c r="E13" i="46206"/>
  <c r="E14" i="46206"/>
  <c r="E15" i="46206"/>
  <c r="E16" i="46206"/>
  <c r="E17" i="46206"/>
  <c r="E18" i="46206"/>
  <c r="E19" i="46206"/>
  <c r="E20" i="46206"/>
  <c r="E21" i="46206"/>
  <c r="E22" i="46206"/>
  <c r="E23" i="46206"/>
  <c r="E24" i="46206"/>
  <c r="E25" i="46206"/>
  <c r="E26" i="46206"/>
  <c r="E27" i="46206"/>
  <c r="E28" i="46206"/>
  <c r="E29" i="46206"/>
  <c r="E30" i="46206"/>
  <c r="F12" i="46206"/>
  <c r="F13" i="46206"/>
  <c r="F14" i="46206"/>
  <c r="F15" i="46206"/>
  <c r="F16" i="46206"/>
  <c r="F10" i="46206" s="1"/>
  <c r="F17" i="46206"/>
  <c r="F18" i="46206"/>
  <c r="F19" i="46206"/>
  <c r="F20" i="46206"/>
  <c r="F21" i="46206"/>
  <c r="F22" i="46206"/>
  <c r="F23" i="46206"/>
  <c r="F24" i="46206"/>
  <c r="F25" i="46206"/>
  <c r="F26" i="46206"/>
  <c r="F27" i="46206"/>
  <c r="F28" i="46206"/>
  <c r="F29" i="46206"/>
  <c r="F30" i="46206"/>
  <c r="G12" i="46206"/>
  <c r="G10" i="46206" s="1"/>
  <c r="G214" i="46206" s="1"/>
  <c r="G13" i="46206"/>
  <c r="G14" i="46206"/>
  <c r="G15" i="46206"/>
  <c r="G16" i="46206"/>
  <c r="G17" i="46206"/>
  <c r="G18" i="46206"/>
  <c r="G19" i="46206"/>
  <c r="G20" i="46206"/>
  <c r="G21" i="46206"/>
  <c r="G22" i="46206"/>
  <c r="G23" i="46206"/>
  <c r="G24" i="46206"/>
  <c r="G25" i="46206"/>
  <c r="G26" i="46206"/>
  <c r="G27" i="46206"/>
  <c r="G28" i="46206"/>
  <c r="G29" i="46206"/>
  <c r="G30" i="46206"/>
  <c r="H12" i="46206"/>
  <c r="H13" i="46206"/>
  <c r="H14" i="46206"/>
  <c r="H10" i="46206" s="1"/>
  <c r="H214" i="46206" s="1"/>
  <c r="H15" i="46206"/>
  <c r="H16" i="46206"/>
  <c r="H17" i="46206"/>
  <c r="H18" i="46206"/>
  <c r="H19" i="46206"/>
  <c r="H20" i="46206"/>
  <c r="H21" i="46206"/>
  <c r="H22" i="46206"/>
  <c r="H23" i="46206"/>
  <c r="H24" i="46206"/>
  <c r="H25" i="46206"/>
  <c r="H26" i="46206"/>
  <c r="H27" i="46206"/>
  <c r="H28" i="46206"/>
  <c r="H29" i="46206"/>
  <c r="H30" i="46206"/>
  <c r="I12" i="46206"/>
  <c r="I10" i="46206" s="1"/>
  <c r="I214" i="46206" s="1"/>
  <c r="I13" i="46206"/>
  <c r="I14" i="46206"/>
  <c r="I15" i="46206"/>
  <c r="I16" i="46206"/>
  <c r="I17" i="46206"/>
  <c r="I18" i="46206"/>
  <c r="I19" i="46206"/>
  <c r="I20" i="46206"/>
  <c r="M20" i="46206" s="1"/>
  <c r="I21" i="46206"/>
  <c r="I22" i="46206"/>
  <c r="I23" i="46206"/>
  <c r="I24" i="46206"/>
  <c r="I25" i="46206"/>
  <c r="I26" i="46206"/>
  <c r="I27" i="46206"/>
  <c r="I28" i="46206"/>
  <c r="M28" i="46206" s="1"/>
  <c r="I29" i="46206"/>
  <c r="I30" i="46206"/>
  <c r="J12" i="46206"/>
  <c r="J13" i="46206"/>
  <c r="J10" i="46206" s="1"/>
  <c r="J214" i="46206" s="1"/>
  <c r="J14" i="46206"/>
  <c r="J15" i="46206"/>
  <c r="J16" i="46206"/>
  <c r="J17" i="46206"/>
  <c r="J18" i="46206"/>
  <c r="J19" i="46206"/>
  <c r="J20" i="46206"/>
  <c r="J21" i="46206"/>
  <c r="J22" i="46206"/>
  <c r="J23" i="46206"/>
  <c r="J24" i="46206"/>
  <c r="J25" i="46206"/>
  <c r="J26" i="46206"/>
  <c r="J27" i="46206"/>
  <c r="J28" i="46206"/>
  <c r="J29" i="46206"/>
  <c r="J30" i="46206"/>
  <c r="K12" i="46206"/>
  <c r="K10" i="46206" s="1"/>
  <c r="K13" i="46206"/>
  <c r="K14" i="46206"/>
  <c r="K15" i="46206"/>
  <c r="K16" i="46206"/>
  <c r="K17" i="46206"/>
  <c r="K18" i="46206"/>
  <c r="K19" i="46206"/>
  <c r="K20" i="46206"/>
  <c r="K21" i="46206"/>
  <c r="K22" i="46206"/>
  <c r="K23" i="46206"/>
  <c r="K24" i="46206"/>
  <c r="K25" i="46206"/>
  <c r="K26" i="46206"/>
  <c r="K27" i="46206"/>
  <c r="K28" i="46206"/>
  <c r="K29" i="46206"/>
  <c r="K30" i="46206"/>
  <c r="B12" i="46206"/>
  <c r="L12" i="46206"/>
  <c r="B13" i="46206"/>
  <c r="L13" i="46206" s="1"/>
  <c r="B14" i="46206"/>
  <c r="B10" i="46206" s="1"/>
  <c r="B15" i="46206"/>
  <c r="L15" i="46206"/>
  <c r="B16" i="46206"/>
  <c r="B17" i="46206"/>
  <c r="L17" i="46206" s="1"/>
  <c r="B18" i="46206"/>
  <c r="L18" i="46206" s="1"/>
  <c r="B19" i="46206"/>
  <c r="L19" i="46206"/>
  <c r="B20" i="46206"/>
  <c r="L20" i="46206"/>
  <c r="B21" i="46206"/>
  <c r="L21" i="46206" s="1"/>
  <c r="B22" i="46206"/>
  <c r="L22" i="46206" s="1"/>
  <c r="B23" i="46206"/>
  <c r="L23" i="46206"/>
  <c r="B24" i="46206"/>
  <c r="B25" i="46206"/>
  <c r="L25" i="46206" s="1"/>
  <c r="B26" i="46206"/>
  <c r="L26" i="46206" s="1"/>
  <c r="B27" i="46206"/>
  <c r="L27" i="46206"/>
  <c r="B28" i="46206"/>
  <c r="L28" i="46206"/>
  <c r="B29" i="46206"/>
  <c r="L29" i="46206" s="1"/>
  <c r="B30" i="46206"/>
  <c r="L30" i="46206" s="1"/>
  <c r="M13" i="46206"/>
  <c r="M14" i="46206"/>
  <c r="M16" i="46206"/>
  <c r="M17" i="46206"/>
  <c r="M18" i="46206"/>
  <c r="M19" i="46206"/>
  <c r="M21" i="46206"/>
  <c r="M22" i="46206"/>
  <c r="M24" i="46206"/>
  <c r="M25" i="46206"/>
  <c r="M26" i="46206"/>
  <c r="M27" i="46206"/>
  <c r="M29" i="46206"/>
  <c r="M30" i="46206"/>
  <c r="AS163" i="46206"/>
  <c r="AS164" i="46206"/>
  <c r="AS165" i="46206"/>
  <c r="AS166" i="46206"/>
  <c r="AS167" i="46206"/>
  <c r="AS168" i="46206"/>
  <c r="AS169" i="46206"/>
  <c r="AS170" i="46206"/>
  <c r="AS171" i="46206"/>
  <c r="AS172" i="46206"/>
  <c r="AS173" i="46206"/>
  <c r="AS174" i="46206"/>
  <c r="AS175" i="46206"/>
  <c r="AS176" i="46206"/>
  <c r="AS177" i="46206"/>
  <c r="AS178" i="46206"/>
  <c r="AS179" i="46206"/>
  <c r="AS180" i="46206"/>
  <c r="AS181" i="46206"/>
  <c r="AS182" i="46206"/>
  <c r="AS183" i="46206"/>
  <c r="AR163" i="46206"/>
  <c r="AR164" i="46206"/>
  <c r="AR165" i="46206"/>
  <c r="AR166" i="46206"/>
  <c r="AR167" i="46206"/>
  <c r="AR168" i="46206"/>
  <c r="AR169" i="46206"/>
  <c r="AR170" i="46206"/>
  <c r="AR171" i="46206"/>
  <c r="AR172" i="46206"/>
  <c r="AR173" i="46206"/>
  <c r="AR174" i="46206"/>
  <c r="AR175" i="46206"/>
  <c r="AR176" i="46206"/>
  <c r="AR177" i="46206"/>
  <c r="AR178" i="46206"/>
  <c r="AR179" i="46206"/>
  <c r="AR180" i="46206"/>
  <c r="AR181" i="46206"/>
  <c r="AR182" i="46206"/>
  <c r="AR183" i="46206"/>
  <c r="AQ163" i="46206"/>
  <c r="AQ164" i="46206"/>
  <c r="AQ165" i="46206"/>
  <c r="AQ166" i="46206"/>
  <c r="AQ167" i="46206"/>
  <c r="AQ168" i="46206"/>
  <c r="AQ169" i="46206"/>
  <c r="AQ170" i="46206"/>
  <c r="AQ171" i="46206"/>
  <c r="AQ172" i="46206"/>
  <c r="AQ173" i="46206"/>
  <c r="AQ174" i="46206"/>
  <c r="AQ175" i="46206"/>
  <c r="AQ176" i="46206"/>
  <c r="AQ177" i="46206"/>
  <c r="AQ178" i="46206"/>
  <c r="AQ179" i="46206"/>
  <c r="AQ180" i="46206"/>
  <c r="AQ181" i="46206"/>
  <c r="AQ182" i="46206"/>
  <c r="AQ183" i="46206"/>
  <c r="AP163" i="46206"/>
  <c r="AP164" i="46206"/>
  <c r="AP165" i="46206"/>
  <c r="AP166" i="46206"/>
  <c r="AP167" i="46206"/>
  <c r="AP168" i="46206"/>
  <c r="AP169" i="46206"/>
  <c r="AP170" i="46206"/>
  <c r="AP171" i="46206"/>
  <c r="AP172" i="46206"/>
  <c r="AP173" i="46206"/>
  <c r="AP174" i="46206"/>
  <c r="AP175" i="46206"/>
  <c r="AP176" i="46206"/>
  <c r="AP177" i="46206"/>
  <c r="AP178" i="46206"/>
  <c r="AP179" i="46206"/>
  <c r="AP180" i="46206"/>
  <c r="AP181" i="46206"/>
  <c r="AP182" i="46206"/>
  <c r="AP183" i="46206"/>
  <c r="AO163" i="46206"/>
  <c r="AO164" i="46206"/>
  <c r="AO165" i="46206"/>
  <c r="AO166" i="46206"/>
  <c r="AO167" i="46206"/>
  <c r="AO168" i="46206"/>
  <c r="AO169" i="46206"/>
  <c r="AO170" i="46206"/>
  <c r="AO171" i="46206"/>
  <c r="AO172" i="46206"/>
  <c r="AO173" i="46206"/>
  <c r="AO174" i="46206"/>
  <c r="AO175" i="46206"/>
  <c r="AO176" i="46206"/>
  <c r="AO177" i="46206"/>
  <c r="AO178" i="46206"/>
  <c r="AO179" i="46206"/>
  <c r="AO180" i="46206"/>
  <c r="AO181" i="46206"/>
  <c r="AO182" i="46206"/>
  <c r="AO183" i="46206"/>
  <c r="AN163" i="46206"/>
  <c r="AN164" i="46206"/>
  <c r="AN165" i="46206"/>
  <c r="AN166" i="46206"/>
  <c r="AN167" i="46206"/>
  <c r="AN168" i="46206"/>
  <c r="AN169" i="46206"/>
  <c r="AN170" i="46206"/>
  <c r="AN171" i="46206"/>
  <c r="AN172" i="46206"/>
  <c r="AN173" i="46206"/>
  <c r="AN174" i="46206"/>
  <c r="AN175" i="46206"/>
  <c r="AN176" i="46206"/>
  <c r="AN177" i="46206"/>
  <c r="AN178" i="46206"/>
  <c r="AN179" i="46206"/>
  <c r="AN180" i="46206"/>
  <c r="AN181" i="46206"/>
  <c r="AN182" i="46206"/>
  <c r="AN183" i="46206"/>
  <c r="AN161" i="46206"/>
  <c r="AN219" i="46206" s="1"/>
  <c r="AM163" i="46206"/>
  <c r="AM164" i="46206"/>
  <c r="AM165" i="46206"/>
  <c r="AM166" i="46206"/>
  <c r="AM167" i="46206"/>
  <c r="AM168" i="46206"/>
  <c r="AM169" i="46206"/>
  <c r="AM170" i="46206"/>
  <c r="AM171" i="46206"/>
  <c r="AM172" i="46206"/>
  <c r="AM173" i="46206"/>
  <c r="AM174" i="46206"/>
  <c r="AM175" i="46206"/>
  <c r="AM176" i="46206"/>
  <c r="AM177" i="46206"/>
  <c r="AM178" i="46206"/>
  <c r="AM179" i="46206"/>
  <c r="AM180" i="46206"/>
  <c r="AM181" i="46206"/>
  <c r="AM182" i="46206"/>
  <c r="AM183" i="46206"/>
  <c r="AL163" i="46206"/>
  <c r="AL164" i="46206"/>
  <c r="AL165" i="46206"/>
  <c r="AL166" i="46206"/>
  <c r="AL167" i="46206"/>
  <c r="AL168" i="46206"/>
  <c r="AL169" i="46206"/>
  <c r="AL170" i="46206"/>
  <c r="AL171" i="46206"/>
  <c r="AL172" i="46206"/>
  <c r="AL173" i="46206"/>
  <c r="AL174" i="46206"/>
  <c r="AL175" i="46206"/>
  <c r="AL176" i="46206"/>
  <c r="AL177" i="46206"/>
  <c r="AL178" i="46206"/>
  <c r="AL179" i="46206"/>
  <c r="AL180" i="46206"/>
  <c r="AL181" i="46206"/>
  <c r="AL182" i="46206"/>
  <c r="AL183" i="46206"/>
  <c r="AK163" i="46206"/>
  <c r="AK164" i="46206"/>
  <c r="AK165" i="46206"/>
  <c r="AK166" i="46206"/>
  <c r="AK167" i="46206"/>
  <c r="AK168" i="46206"/>
  <c r="AK169" i="46206"/>
  <c r="AK170" i="46206"/>
  <c r="AK171" i="46206"/>
  <c r="AK172" i="46206"/>
  <c r="AK173" i="46206"/>
  <c r="AK174" i="46206"/>
  <c r="AK175" i="46206"/>
  <c r="AK176" i="46206"/>
  <c r="AK177" i="46206"/>
  <c r="AK178" i="46206"/>
  <c r="AK179" i="46206"/>
  <c r="AK180" i="46206"/>
  <c r="AK181" i="46206"/>
  <c r="AK182" i="46206"/>
  <c r="AK183" i="46206"/>
  <c r="AJ163" i="46206"/>
  <c r="AJ164" i="46206"/>
  <c r="AJ165" i="46206"/>
  <c r="AJ161" i="46206" s="1"/>
  <c r="AJ166" i="46206"/>
  <c r="AJ167" i="46206"/>
  <c r="AJ168" i="46206"/>
  <c r="AJ169" i="46206"/>
  <c r="AJ170" i="46206"/>
  <c r="AJ171" i="46206"/>
  <c r="AJ172" i="46206"/>
  <c r="AJ173" i="46206"/>
  <c r="AJ174" i="46206"/>
  <c r="AJ175" i="46206"/>
  <c r="AJ176" i="46206"/>
  <c r="AJ177" i="46206"/>
  <c r="AJ178" i="46206"/>
  <c r="AJ179" i="46206"/>
  <c r="AJ180" i="46206"/>
  <c r="AJ181" i="46206"/>
  <c r="AJ182" i="46206"/>
  <c r="AJ183" i="46206"/>
  <c r="AI163" i="46206"/>
  <c r="AI164" i="46206"/>
  <c r="AI165" i="46206"/>
  <c r="AI166" i="46206"/>
  <c r="AI167" i="46206"/>
  <c r="AI168" i="46206"/>
  <c r="AI169" i="46206"/>
  <c r="AI170" i="46206"/>
  <c r="AI171" i="46206"/>
  <c r="AI172" i="46206"/>
  <c r="AI173" i="46206"/>
  <c r="AI174" i="46206"/>
  <c r="AI175" i="46206"/>
  <c r="AI176" i="46206"/>
  <c r="AI177" i="46206"/>
  <c r="AI178" i="46206"/>
  <c r="AI179" i="46206"/>
  <c r="AI180" i="46206"/>
  <c r="AI181" i="46206"/>
  <c r="AI182" i="46206"/>
  <c r="AI183" i="46206"/>
  <c r="AH163" i="46206"/>
  <c r="AH164" i="46206"/>
  <c r="AH165" i="46206"/>
  <c r="AH166" i="46206"/>
  <c r="AH167" i="46206"/>
  <c r="AH168" i="46206"/>
  <c r="AH169" i="46206"/>
  <c r="AH170" i="46206"/>
  <c r="AH171" i="46206"/>
  <c r="AH172" i="46206"/>
  <c r="AH173" i="46206"/>
  <c r="AH174" i="46206"/>
  <c r="AH175" i="46206"/>
  <c r="AH176" i="46206"/>
  <c r="AH177" i="46206"/>
  <c r="AH178" i="46206"/>
  <c r="AH179" i="46206"/>
  <c r="AH180" i="46206"/>
  <c r="AH181" i="46206"/>
  <c r="AH182" i="46206"/>
  <c r="AH183" i="46206"/>
  <c r="P163" i="46206"/>
  <c r="R163" i="46206"/>
  <c r="T163" i="46206"/>
  <c r="V163" i="46206"/>
  <c r="X163" i="46206"/>
  <c r="P164" i="46206"/>
  <c r="R164" i="46206"/>
  <c r="T164" i="46206"/>
  <c r="T161" i="46206" s="1"/>
  <c r="T219" i="46206" s="1"/>
  <c r="V164" i="46206"/>
  <c r="X164" i="46206"/>
  <c r="Z164" i="46206"/>
  <c r="P165" i="46206"/>
  <c r="R165" i="46206"/>
  <c r="T165" i="46206"/>
  <c r="V165" i="46206"/>
  <c r="X165" i="46206"/>
  <c r="P166" i="46206"/>
  <c r="R166" i="46206"/>
  <c r="T166" i="46206"/>
  <c r="V166" i="46206"/>
  <c r="X166" i="46206"/>
  <c r="P167" i="46206"/>
  <c r="Z167" i="46206" s="1"/>
  <c r="R167" i="46206"/>
  <c r="T167" i="46206"/>
  <c r="V167" i="46206"/>
  <c r="V161" i="46206" s="1"/>
  <c r="V219" i="46206" s="1"/>
  <c r="X167" i="46206"/>
  <c r="P168" i="46206"/>
  <c r="R168" i="46206"/>
  <c r="T168" i="46206"/>
  <c r="V168" i="46206"/>
  <c r="X168" i="46206"/>
  <c r="Z168" i="46206"/>
  <c r="P169" i="46206"/>
  <c r="R169" i="46206"/>
  <c r="T169" i="46206"/>
  <c r="V169" i="46206"/>
  <c r="X169" i="46206"/>
  <c r="Z169" i="46206" s="1"/>
  <c r="P170" i="46206"/>
  <c r="R170" i="46206"/>
  <c r="Z170" i="46206" s="1"/>
  <c r="T170" i="46206"/>
  <c r="V170" i="46206"/>
  <c r="X170" i="46206"/>
  <c r="P171" i="46206"/>
  <c r="Z171" i="46206" s="1"/>
  <c r="R171" i="46206"/>
  <c r="T171" i="46206"/>
  <c r="V171" i="46206"/>
  <c r="X171" i="46206"/>
  <c r="P172" i="46206"/>
  <c r="R172" i="46206"/>
  <c r="T172" i="46206"/>
  <c r="Z172" i="46206" s="1"/>
  <c r="V172" i="46206"/>
  <c r="X172" i="46206"/>
  <c r="P173" i="46206"/>
  <c r="R173" i="46206"/>
  <c r="T173" i="46206"/>
  <c r="V173" i="46206"/>
  <c r="X173" i="46206"/>
  <c r="Z173" i="46206" s="1"/>
  <c r="P174" i="46206"/>
  <c r="R174" i="46206"/>
  <c r="Z174" i="46206" s="1"/>
  <c r="T174" i="46206"/>
  <c r="V174" i="46206"/>
  <c r="X174" i="46206"/>
  <c r="P175" i="46206"/>
  <c r="R175" i="46206"/>
  <c r="T175" i="46206"/>
  <c r="V175" i="46206"/>
  <c r="X175" i="46206"/>
  <c r="P176" i="46206"/>
  <c r="R176" i="46206"/>
  <c r="T176" i="46206"/>
  <c r="V176" i="46206"/>
  <c r="X176" i="46206"/>
  <c r="Z176" i="46206"/>
  <c r="P177" i="46206"/>
  <c r="R177" i="46206"/>
  <c r="T177" i="46206"/>
  <c r="V177" i="46206"/>
  <c r="X177" i="46206"/>
  <c r="Z177" i="46206" s="1"/>
  <c r="P178" i="46206"/>
  <c r="R178" i="46206"/>
  <c r="Z178" i="46206" s="1"/>
  <c r="T178" i="46206"/>
  <c r="V178" i="46206"/>
  <c r="X178" i="46206"/>
  <c r="P179" i="46206"/>
  <c r="R179" i="46206"/>
  <c r="T179" i="46206"/>
  <c r="V179" i="46206"/>
  <c r="X179" i="46206"/>
  <c r="P180" i="46206"/>
  <c r="R180" i="46206"/>
  <c r="T180" i="46206"/>
  <c r="V180" i="46206"/>
  <c r="X180" i="46206"/>
  <c r="Z180" i="46206"/>
  <c r="P181" i="46206"/>
  <c r="R181" i="46206"/>
  <c r="T181" i="46206"/>
  <c r="V181" i="46206"/>
  <c r="X181" i="46206"/>
  <c r="Z181" i="46206" s="1"/>
  <c r="P182" i="46206"/>
  <c r="R182" i="46206"/>
  <c r="Z182" i="46206" s="1"/>
  <c r="T182" i="46206"/>
  <c r="V182" i="46206"/>
  <c r="X182" i="46206"/>
  <c r="P183" i="46206"/>
  <c r="Z183" i="46206" s="1"/>
  <c r="R183" i="46206"/>
  <c r="T183" i="46206"/>
  <c r="V183" i="46206"/>
  <c r="X183" i="46206"/>
  <c r="O163" i="46206"/>
  <c r="Q163" i="46206"/>
  <c r="Q161" i="46206" s="1"/>
  <c r="Q219" i="46206" s="1"/>
  <c r="S163" i="46206"/>
  <c r="U163" i="46206"/>
  <c r="W163" i="46206"/>
  <c r="W161" i="46206" s="1"/>
  <c r="W219" i="46206" s="1"/>
  <c r="O164" i="46206"/>
  <c r="Q164" i="46206"/>
  <c r="S164" i="46206"/>
  <c r="U164" i="46206"/>
  <c r="W164" i="46206"/>
  <c r="O165" i="46206"/>
  <c r="Q165" i="46206"/>
  <c r="S165" i="46206"/>
  <c r="U165" i="46206"/>
  <c r="W165" i="46206"/>
  <c r="O166" i="46206"/>
  <c r="Q166" i="46206"/>
  <c r="Y166" i="46206" s="1"/>
  <c r="S166" i="46206"/>
  <c r="U166" i="46206"/>
  <c r="W166" i="46206"/>
  <c r="O167" i="46206"/>
  <c r="Q167" i="46206"/>
  <c r="S167" i="46206"/>
  <c r="U167" i="46206"/>
  <c r="W167" i="46206"/>
  <c r="O168" i="46206"/>
  <c r="Q168" i="46206"/>
  <c r="S168" i="46206"/>
  <c r="U168" i="46206"/>
  <c r="Y168" i="46206" s="1"/>
  <c r="W168" i="46206"/>
  <c r="O169" i="46206"/>
  <c r="Q169" i="46206"/>
  <c r="S169" i="46206"/>
  <c r="U169" i="46206"/>
  <c r="W169" i="46206"/>
  <c r="Y169" i="46206"/>
  <c r="O170" i="46206"/>
  <c r="Q170" i="46206"/>
  <c r="S170" i="46206"/>
  <c r="U170" i="46206"/>
  <c r="W170" i="46206"/>
  <c r="O171" i="46206"/>
  <c r="Q171" i="46206"/>
  <c r="Y171" i="46206" s="1"/>
  <c r="S171" i="46206"/>
  <c r="U171" i="46206"/>
  <c r="W171" i="46206"/>
  <c r="O172" i="46206"/>
  <c r="Q172" i="46206"/>
  <c r="S172" i="46206"/>
  <c r="U172" i="46206"/>
  <c r="Y172" i="46206" s="1"/>
  <c r="W172" i="46206"/>
  <c r="O173" i="46206"/>
  <c r="Y173" i="46206" s="1"/>
  <c r="Q173" i="46206"/>
  <c r="S173" i="46206"/>
  <c r="U173" i="46206"/>
  <c r="W173" i="46206"/>
  <c r="O174" i="46206"/>
  <c r="Q174" i="46206"/>
  <c r="S174" i="46206"/>
  <c r="S161" i="46206" s="1"/>
  <c r="S219" i="46206" s="1"/>
  <c r="U174" i="46206"/>
  <c r="W174" i="46206"/>
  <c r="O175" i="46206"/>
  <c r="Q175" i="46206"/>
  <c r="Y175" i="46206" s="1"/>
  <c r="S175" i="46206"/>
  <c r="U175" i="46206"/>
  <c r="W175" i="46206"/>
  <c r="O176" i="46206"/>
  <c r="Q176" i="46206"/>
  <c r="S176" i="46206"/>
  <c r="U176" i="46206"/>
  <c r="Y176" i="46206" s="1"/>
  <c r="W176" i="46206"/>
  <c r="O177" i="46206"/>
  <c r="Y177" i="46206" s="1"/>
  <c r="Q177" i="46206"/>
  <c r="S177" i="46206"/>
  <c r="U177" i="46206"/>
  <c r="W177" i="46206"/>
  <c r="O178" i="46206"/>
  <c r="Q178" i="46206"/>
  <c r="S178" i="46206"/>
  <c r="U178" i="46206"/>
  <c r="W178" i="46206"/>
  <c r="O179" i="46206"/>
  <c r="Y179" i="46206" s="1"/>
  <c r="Q179" i="46206"/>
  <c r="S179" i="46206"/>
  <c r="U179" i="46206"/>
  <c r="W179" i="46206"/>
  <c r="O180" i="46206"/>
  <c r="Q180" i="46206"/>
  <c r="S180" i="46206"/>
  <c r="U180" i="46206"/>
  <c r="Y180" i="46206" s="1"/>
  <c r="W180" i="46206"/>
  <c r="O181" i="46206"/>
  <c r="Q181" i="46206"/>
  <c r="S181" i="46206"/>
  <c r="U181" i="46206"/>
  <c r="W181" i="46206"/>
  <c r="Y181" i="46206"/>
  <c r="O182" i="46206"/>
  <c r="Y182" i="46206" s="1"/>
  <c r="Q182" i="46206"/>
  <c r="S182" i="46206"/>
  <c r="U182" i="46206"/>
  <c r="W182" i="46206"/>
  <c r="O183" i="46206"/>
  <c r="Y183" i="46206" s="1"/>
  <c r="Q183" i="46206"/>
  <c r="S183" i="46206"/>
  <c r="U183" i="46206"/>
  <c r="W183" i="46206"/>
  <c r="C163" i="46206"/>
  <c r="C164" i="46206"/>
  <c r="C165" i="46206"/>
  <c r="C166" i="46206"/>
  <c r="C167" i="46206"/>
  <c r="C168" i="46206"/>
  <c r="C169" i="46206"/>
  <c r="C170" i="46206"/>
  <c r="C171" i="46206"/>
  <c r="C172" i="46206"/>
  <c r="C173" i="46206"/>
  <c r="C174" i="46206"/>
  <c r="C175" i="46206"/>
  <c r="C176" i="46206"/>
  <c r="C177" i="46206"/>
  <c r="C178" i="46206"/>
  <c r="C179" i="46206"/>
  <c r="C180" i="46206"/>
  <c r="C181" i="46206"/>
  <c r="C182" i="46206"/>
  <c r="C183" i="46206"/>
  <c r="D163" i="46206"/>
  <c r="D164" i="46206"/>
  <c r="D165" i="46206"/>
  <c r="D166" i="46206"/>
  <c r="D167" i="46206"/>
  <c r="D168" i="46206"/>
  <c r="D169" i="46206"/>
  <c r="D170" i="46206"/>
  <c r="D171" i="46206"/>
  <c r="D172" i="46206"/>
  <c r="D173" i="46206"/>
  <c r="D174" i="46206"/>
  <c r="D175" i="46206"/>
  <c r="D176" i="46206"/>
  <c r="D177" i="46206"/>
  <c r="D178" i="46206"/>
  <c r="D179" i="46206"/>
  <c r="D180" i="46206"/>
  <c r="D181" i="46206"/>
  <c r="D182" i="46206"/>
  <c r="D183" i="46206"/>
  <c r="D161" i="46206"/>
  <c r="D219" i="46206" s="1"/>
  <c r="E163" i="46206"/>
  <c r="E164" i="46206"/>
  <c r="E165" i="46206"/>
  <c r="E166" i="46206"/>
  <c r="E167" i="46206"/>
  <c r="E168" i="46206"/>
  <c r="E169" i="46206"/>
  <c r="E170" i="46206"/>
  <c r="E171" i="46206"/>
  <c r="E172" i="46206"/>
  <c r="E173" i="46206"/>
  <c r="E174" i="46206"/>
  <c r="E175" i="46206"/>
  <c r="E176" i="46206"/>
  <c r="E177" i="46206"/>
  <c r="E178" i="46206"/>
  <c r="E179" i="46206"/>
  <c r="E180" i="46206"/>
  <c r="E181" i="46206"/>
  <c r="E182" i="46206"/>
  <c r="E183" i="46206"/>
  <c r="F163" i="46206"/>
  <c r="F164" i="46206"/>
  <c r="F165" i="46206"/>
  <c r="F166" i="46206"/>
  <c r="F167" i="46206"/>
  <c r="F168" i="46206"/>
  <c r="F169" i="46206"/>
  <c r="F170" i="46206"/>
  <c r="F171" i="46206"/>
  <c r="F172" i="46206"/>
  <c r="F173" i="46206"/>
  <c r="F174" i="46206"/>
  <c r="F175" i="46206"/>
  <c r="F176" i="46206"/>
  <c r="F177" i="46206"/>
  <c r="F178" i="46206"/>
  <c r="F179" i="46206"/>
  <c r="F180" i="46206"/>
  <c r="F181" i="46206"/>
  <c r="F182" i="46206"/>
  <c r="F183" i="46206"/>
  <c r="G163" i="46206"/>
  <c r="G164" i="46206"/>
  <c r="G165" i="46206"/>
  <c r="G166" i="46206"/>
  <c r="G167" i="46206"/>
  <c r="G168" i="46206"/>
  <c r="G169" i="46206"/>
  <c r="G170" i="46206"/>
  <c r="G171" i="46206"/>
  <c r="G172" i="46206"/>
  <c r="G173" i="46206"/>
  <c r="G174" i="46206"/>
  <c r="G191" i="46206" s="1"/>
  <c r="G175" i="46206"/>
  <c r="G176" i="46206"/>
  <c r="G177" i="46206"/>
  <c r="G178" i="46206"/>
  <c r="G179" i="46206"/>
  <c r="G180" i="46206"/>
  <c r="G181" i="46206"/>
  <c r="G182" i="46206"/>
  <c r="G183" i="46206"/>
  <c r="H163" i="46206"/>
  <c r="H164" i="46206"/>
  <c r="H165" i="46206"/>
  <c r="H166" i="46206"/>
  <c r="H167" i="46206"/>
  <c r="H168" i="46206"/>
  <c r="H169" i="46206"/>
  <c r="H170" i="46206"/>
  <c r="H171" i="46206"/>
  <c r="H172" i="46206"/>
  <c r="H173" i="46206"/>
  <c r="L173" i="46206" s="1"/>
  <c r="H174" i="46206"/>
  <c r="H175" i="46206"/>
  <c r="H176" i="46206"/>
  <c r="H177" i="46206"/>
  <c r="H178" i="46206"/>
  <c r="H179" i="46206"/>
  <c r="H180" i="46206"/>
  <c r="H181" i="46206"/>
  <c r="L181" i="46206" s="1"/>
  <c r="H182" i="46206"/>
  <c r="H183" i="46206"/>
  <c r="I163" i="46206"/>
  <c r="I164" i="46206"/>
  <c r="I165" i="46206"/>
  <c r="I166" i="46206"/>
  <c r="I167" i="46206"/>
  <c r="I168" i="46206"/>
  <c r="I169" i="46206"/>
  <c r="I170" i="46206"/>
  <c r="I171" i="46206"/>
  <c r="I172" i="46206"/>
  <c r="I173" i="46206"/>
  <c r="I174" i="46206"/>
  <c r="I175" i="46206"/>
  <c r="I176" i="46206"/>
  <c r="I177" i="46206"/>
  <c r="I178" i="46206"/>
  <c r="I179" i="46206"/>
  <c r="I180" i="46206"/>
  <c r="I181" i="46206"/>
  <c r="I182" i="46206"/>
  <c r="I183" i="46206"/>
  <c r="J163" i="46206"/>
  <c r="J164" i="46206"/>
  <c r="J165" i="46206"/>
  <c r="J166" i="46206"/>
  <c r="J167" i="46206"/>
  <c r="J168" i="46206"/>
  <c r="J169" i="46206"/>
  <c r="J170" i="46206"/>
  <c r="J171" i="46206"/>
  <c r="J172" i="46206"/>
  <c r="J173" i="46206"/>
  <c r="J174" i="46206"/>
  <c r="J175" i="46206"/>
  <c r="J176" i="46206"/>
  <c r="J177" i="46206"/>
  <c r="L177" i="46206" s="1"/>
  <c r="J178" i="46206"/>
  <c r="J179" i="46206"/>
  <c r="J180" i="46206"/>
  <c r="J181" i="46206"/>
  <c r="J182" i="46206"/>
  <c r="J183" i="46206"/>
  <c r="K163" i="46206"/>
  <c r="K164" i="46206"/>
  <c r="K165" i="46206"/>
  <c r="K166" i="46206"/>
  <c r="K167" i="46206"/>
  <c r="K168" i="46206"/>
  <c r="K169" i="46206"/>
  <c r="K170" i="46206"/>
  <c r="K171" i="46206"/>
  <c r="K172" i="46206"/>
  <c r="K173" i="46206"/>
  <c r="K174" i="46206"/>
  <c r="K191" i="46206" s="1"/>
  <c r="K175" i="46206"/>
  <c r="K176" i="46206"/>
  <c r="K177" i="46206"/>
  <c r="K178" i="46206"/>
  <c r="K179" i="46206"/>
  <c r="K180" i="46206"/>
  <c r="K181" i="46206"/>
  <c r="K182" i="46206"/>
  <c r="K183" i="46206"/>
  <c r="B163" i="46206"/>
  <c r="L163" i="46206"/>
  <c r="B164" i="46206"/>
  <c r="B165" i="46206"/>
  <c r="B166" i="46206"/>
  <c r="L166" i="46206" s="1"/>
  <c r="B167" i="46206"/>
  <c r="L167" i="46206"/>
  <c r="B168" i="46206"/>
  <c r="L168" i="46206" s="1"/>
  <c r="B169" i="46206"/>
  <c r="L169" i="46206"/>
  <c r="B170" i="46206"/>
  <c r="L170" i="46206" s="1"/>
  <c r="B171" i="46206"/>
  <c r="L171" i="46206"/>
  <c r="B172" i="46206"/>
  <c r="B173" i="46206"/>
  <c r="B174" i="46206"/>
  <c r="L174" i="46206" s="1"/>
  <c r="B175" i="46206"/>
  <c r="L175" i="46206"/>
  <c r="B176" i="46206"/>
  <c r="L176" i="46206" s="1"/>
  <c r="B177" i="46206"/>
  <c r="B178" i="46206"/>
  <c r="L178" i="46206" s="1"/>
  <c r="B179" i="46206"/>
  <c r="L179" i="46206"/>
  <c r="B180" i="46206"/>
  <c r="B181" i="46206"/>
  <c r="B182" i="46206"/>
  <c r="L182" i="46206" s="1"/>
  <c r="B183" i="46206"/>
  <c r="L183" i="46206"/>
  <c r="M164" i="46206"/>
  <c r="M165" i="46206"/>
  <c r="M168" i="46206"/>
  <c r="M169" i="46206"/>
  <c r="M170" i="46206"/>
  <c r="M172" i="46206"/>
  <c r="M173" i="46206"/>
  <c r="M176" i="46206"/>
  <c r="M177" i="46206"/>
  <c r="M178" i="46206"/>
  <c r="M180" i="46206"/>
  <c r="M181" i="46206"/>
  <c r="U215" i="46206"/>
  <c r="S214" i="46206"/>
  <c r="W216" i="46206"/>
  <c r="O217" i="46206"/>
  <c r="S217" i="46206"/>
  <c r="U217" i="46206"/>
  <c r="W217" i="46206"/>
  <c r="O218" i="46206"/>
  <c r="W218" i="46206"/>
  <c r="AS218" i="46206"/>
  <c r="AS217" i="46206"/>
  <c r="AR217" i="46206"/>
  <c r="AS216" i="46206"/>
  <c r="AS215" i="46206"/>
  <c r="AS214" i="46206"/>
  <c r="AR214" i="46206"/>
  <c r="AJ219" i="46206"/>
  <c r="AP218" i="46206"/>
  <c r="AK218" i="46206"/>
  <c r="AQ217" i="46206"/>
  <c r="AP217" i="46206"/>
  <c r="AO217" i="46206"/>
  <c r="AN217" i="46206"/>
  <c r="AM217" i="46206"/>
  <c r="AL217" i="46206"/>
  <c r="AK217" i="46206"/>
  <c r="AJ217" i="46206"/>
  <c r="AI217" i="46206"/>
  <c r="AH217" i="46206"/>
  <c r="AP216" i="46206"/>
  <c r="AM216" i="46206"/>
  <c r="AL216" i="46206"/>
  <c r="AK216" i="46206"/>
  <c r="AJ216" i="46206"/>
  <c r="AI216" i="46206"/>
  <c r="AO215" i="46206"/>
  <c r="AK215" i="46206"/>
  <c r="AJ215" i="46206"/>
  <c r="AQ214" i="46206"/>
  <c r="AO214" i="46206"/>
  <c r="AI214" i="46206"/>
  <c r="AH199" i="46206"/>
  <c r="X217" i="46206"/>
  <c r="V217" i="46206"/>
  <c r="T217" i="46206"/>
  <c r="Z217" i="46206" s="1"/>
  <c r="R217" i="46206"/>
  <c r="P217" i="46206"/>
  <c r="X215" i="46206"/>
  <c r="T215" i="46206"/>
  <c r="P215" i="46206"/>
  <c r="X214" i="46206"/>
  <c r="F214" i="46206"/>
  <c r="K214" i="46206"/>
  <c r="E215" i="46206"/>
  <c r="I215" i="46206"/>
  <c r="J215" i="46206"/>
  <c r="D216" i="46206"/>
  <c r="E216" i="46206"/>
  <c r="F216" i="46206"/>
  <c r="G216" i="46206"/>
  <c r="H216" i="46206"/>
  <c r="I216" i="46206"/>
  <c r="J216" i="46206"/>
  <c r="K216" i="46206"/>
  <c r="D217" i="46206"/>
  <c r="G218" i="46206"/>
  <c r="I218" i="46206"/>
  <c r="J218" i="46206"/>
  <c r="K218" i="46206"/>
  <c r="B218" i="46206"/>
  <c r="B214" i="46206"/>
  <c r="AG219" i="46206"/>
  <c r="AF219" i="46206"/>
  <c r="AE219" i="46206"/>
  <c r="AD219" i="46206"/>
  <c r="AC219" i="46206"/>
  <c r="AB219" i="46206"/>
  <c r="AG218" i="46206"/>
  <c r="AF218" i="46206"/>
  <c r="AE218" i="46206"/>
  <c r="AD218" i="46206"/>
  <c r="AC218" i="46206"/>
  <c r="AB218" i="46206"/>
  <c r="AG217" i="46206"/>
  <c r="AF217" i="46206"/>
  <c r="AE217" i="46206"/>
  <c r="AD217" i="46206"/>
  <c r="AC217" i="46206"/>
  <c r="AB217" i="46206"/>
  <c r="AG216" i="46206"/>
  <c r="AF216" i="46206"/>
  <c r="AE216" i="46206"/>
  <c r="AD216" i="46206"/>
  <c r="AC216" i="46206"/>
  <c r="AB216" i="46206"/>
  <c r="AG215" i="46206"/>
  <c r="AF215" i="46206"/>
  <c r="AE215" i="46206"/>
  <c r="AD215" i="46206"/>
  <c r="AC215" i="46206"/>
  <c r="AB215" i="46206"/>
  <c r="AG214" i="46206"/>
  <c r="AG213" i="46206" s="1"/>
  <c r="AF214" i="46206"/>
  <c r="AE214" i="46206"/>
  <c r="AD214" i="46206"/>
  <c r="AD213" i="46206" s="1"/>
  <c r="AC214" i="46206"/>
  <c r="AB214" i="46206"/>
  <c r="AB213" i="46206" s="1"/>
  <c r="AF213" i="46206"/>
  <c r="AE213" i="46206"/>
  <c r="AC213" i="46206"/>
  <c r="K200" i="46206"/>
  <c r="I200" i="46206"/>
  <c r="G200" i="46206"/>
  <c r="E200" i="46206"/>
  <c r="C200" i="46206"/>
  <c r="AT199" i="46206"/>
  <c r="AS199" i="46206"/>
  <c r="AR199" i="46206"/>
  <c r="AQ199" i="46206"/>
  <c r="AP199" i="46206"/>
  <c r="AO199" i="46206"/>
  <c r="AN199" i="46206"/>
  <c r="AM199" i="46206"/>
  <c r="AL199" i="46206"/>
  <c r="AK199" i="46206"/>
  <c r="AJ199" i="46206"/>
  <c r="AI199" i="46206"/>
  <c r="AG199" i="46206"/>
  <c r="AF199" i="46206"/>
  <c r="AE199" i="46206"/>
  <c r="AD199" i="46206"/>
  <c r="AC199" i="46206"/>
  <c r="AB199" i="46206"/>
  <c r="AA199" i="46206"/>
  <c r="Z199" i="46206"/>
  <c r="Y199" i="46206"/>
  <c r="X199" i="46206"/>
  <c r="W199" i="46206"/>
  <c r="V199" i="46206"/>
  <c r="U199" i="46206"/>
  <c r="T199" i="46206"/>
  <c r="S199" i="46206"/>
  <c r="R199" i="46206"/>
  <c r="Q199" i="46206"/>
  <c r="P199" i="46206"/>
  <c r="O199" i="46206"/>
  <c r="N199" i="46206"/>
  <c r="M199" i="46206"/>
  <c r="J189" i="46206"/>
  <c r="J191" i="46206" s="1"/>
  <c r="I191" i="46206"/>
  <c r="H189" i="46206"/>
  <c r="H191" i="46206" s="1"/>
  <c r="F189" i="46206"/>
  <c r="F191" i="46206" s="1"/>
  <c r="E191" i="46206"/>
  <c r="D189" i="46206"/>
  <c r="D191" i="46206" s="1"/>
  <c r="B189" i="46206"/>
  <c r="B191" i="46206" s="1"/>
  <c r="AG161" i="46206"/>
  <c r="AF161" i="46206"/>
  <c r="AE161" i="46206"/>
  <c r="AD161" i="46206"/>
  <c r="AC161" i="46206"/>
  <c r="AB161" i="46206"/>
  <c r="AG130" i="46206"/>
  <c r="AF130" i="46206"/>
  <c r="AE130" i="46206"/>
  <c r="AD130" i="46206"/>
  <c r="AC130" i="46206"/>
  <c r="AB130" i="46206"/>
  <c r="AG97" i="46206"/>
  <c r="AF97" i="46206"/>
  <c r="AE97" i="46206"/>
  <c r="AD97" i="46206"/>
  <c r="AC97" i="46206"/>
  <c r="AB97" i="46206"/>
  <c r="AG62" i="46206"/>
  <c r="AF62" i="46206"/>
  <c r="AE62" i="46206"/>
  <c r="AD62" i="46206"/>
  <c r="AC62" i="46206"/>
  <c r="AB62" i="46206"/>
  <c r="AG42" i="46206"/>
  <c r="AF42" i="46206"/>
  <c r="AE42" i="46206"/>
  <c r="AD42" i="46206"/>
  <c r="AC42" i="46206"/>
  <c r="AB42" i="46206"/>
  <c r="AG10" i="46206"/>
  <c r="AF10" i="46206"/>
  <c r="AE10" i="46206"/>
  <c r="AD10" i="46206"/>
  <c r="AC10" i="46206"/>
  <c r="AB10" i="46206"/>
  <c r="R216" i="46206"/>
  <c r="T216" i="46206"/>
  <c r="X216" i="46206"/>
  <c r="C30" i="184"/>
  <c r="C48" i="184" s="1"/>
  <c r="C12" i="184"/>
  <c r="E30" i="184"/>
  <c r="E12" i="184"/>
  <c r="E48" i="184"/>
  <c r="G30" i="184"/>
  <c r="G12" i="184"/>
  <c r="G48" i="184"/>
  <c r="I30" i="184"/>
  <c r="I12" i="184"/>
  <c r="I48" i="184"/>
  <c r="L12" i="184"/>
  <c r="L30" i="184"/>
  <c r="L31" i="184"/>
  <c r="L32" i="184"/>
  <c r="L33" i="184"/>
  <c r="L34" i="184"/>
  <c r="L35" i="184"/>
  <c r="AO29" i="184"/>
  <c r="Q31" i="184"/>
  <c r="S31" i="184"/>
  <c r="U31" i="184"/>
  <c r="Q13" i="184"/>
  <c r="S13" i="184"/>
  <c r="S49" i="184"/>
  <c r="U13" i="184"/>
  <c r="Q12" i="184"/>
  <c r="Q30" i="184"/>
  <c r="Q48" i="184"/>
  <c r="S12" i="184"/>
  <c r="S30" i="184"/>
  <c r="S48" i="184"/>
  <c r="U12" i="184"/>
  <c r="U30" i="184"/>
  <c r="Q32" i="184"/>
  <c r="S32" i="184"/>
  <c r="U32" i="184"/>
  <c r="U50" i="184" s="1"/>
  <c r="Q15" i="184"/>
  <c r="Q33" i="184"/>
  <c r="Q51" i="184"/>
  <c r="S15" i="184"/>
  <c r="S33" i="184"/>
  <c r="S51" i="184"/>
  <c r="U15" i="184"/>
  <c r="U33" i="184"/>
  <c r="Q16" i="184"/>
  <c r="Q34" i="184"/>
  <c r="Q52" i="184" s="1"/>
  <c r="S16" i="184"/>
  <c r="S52" i="184" s="1"/>
  <c r="S34" i="184"/>
  <c r="U16" i="184"/>
  <c r="U52" i="184" s="1"/>
  <c r="U34" i="184"/>
  <c r="Q17" i="184"/>
  <c r="Q35" i="184"/>
  <c r="Q53" i="184" s="1"/>
  <c r="S17" i="184"/>
  <c r="S35" i="184"/>
  <c r="U17" i="184"/>
  <c r="U35" i="184"/>
  <c r="Y34" i="184"/>
  <c r="D29" i="184"/>
  <c r="AP31" i="184"/>
  <c r="AP29" i="184" s="1"/>
  <c r="AQ31" i="184"/>
  <c r="AN31" i="184"/>
  <c r="AR31" i="184"/>
  <c r="AR49" i="184" s="1"/>
  <c r="AR32" i="184"/>
  <c r="AR50" i="184" s="1"/>
  <c r="AR33" i="184"/>
  <c r="AR51" i="184" s="1"/>
  <c r="AR34" i="184"/>
  <c r="AR35" i="184"/>
  <c r="AR30" i="184"/>
  <c r="AR13" i="184"/>
  <c r="AR14" i="184"/>
  <c r="AR15" i="184"/>
  <c r="AR16" i="184"/>
  <c r="AR17" i="184"/>
  <c r="AR12" i="184"/>
  <c r="AR10" i="184" s="1"/>
  <c r="AH32" i="184"/>
  <c r="AH33" i="184"/>
  <c r="AH30" i="184"/>
  <c r="AP32" i="184"/>
  <c r="AP33" i="184"/>
  <c r="AP34" i="184"/>
  <c r="AP35" i="184"/>
  <c r="AP53" i="184" s="1"/>
  <c r="AP30" i="184"/>
  <c r="AP13" i="184"/>
  <c r="AP14" i="184"/>
  <c r="AP15" i="184"/>
  <c r="AP16" i="184"/>
  <c r="AP17" i="184"/>
  <c r="AP12" i="184"/>
  <c r="AK13" i="184"/>
  <c r="AL13" i="184"/>
  <c r="AM13" i="184"/>
  <c r="AN13" i="184"/>
  <c r="AK14" i="184"/>
  <c r="AL14" i="184"/>
  <c r="AM14" i="184"/>
  <c r="AN14" i="184"/>
  <c r="AK15" i="184"/>
  <c r="AK51" i="184" s="1"/>
  <c r="AL15" i="184"/>
  <c r="AM15" i="184"/>
  <c r="AN15" i="184"/>
  <c r="AK16" i="184"/>
  <c r="AL16" i="184"/>
  <c r="AL52" i="184" s="1"/>
  <c r="AM16" i="184"/>
  <c r="AN16" i="184"/>
  <c r="AK12" i="184"/>
  <c r="AK10" i="184" s="1"/>
  <c r="AL12" i="184"/>
  <c r="AM12" i="184"/>
  <c r="AN12" i="184"/>
  <c r="AK17" i="184"/>
  <c r="AL17" i="184"/>
  <c r="AL53" i="184" s="1"/>
  <c r="AM17" i="184"/>
  <c r="AN17" i="184"/>
  <c r="AR52" i="184"/>
  <c r="AR53" i="184"/>
  <c r="AS30" i="184"/>
  <c r="AS48" i="184" s="1"/>
  <c r="AS46" i="184" s="1"/>
  <c r="AS12" i="184"/>
  <c r="AS10" i="184" s="1"/>
  <c r="AS31" i="184"/>
  <c r="AS13" i="184"/>
  <c r="AS49" i="184"/>
  <c r="AS32" i="184"/>
  <c r="AS50" i="184" s="1"/>
  <c r="AS14" i="184"/>
  <c r="AS33" i="184"/>
  <c r="AS51" i="184" s="1"/>
  <c r="AS15" i="184"/>
  <c r="AS34" i="184"/>
  <c r="AS16" i="184"/>
  <c r="AS52" i="184"/>
  <c r="AS35" i="184"/>
  <c r="AS17" i="184"/>
  <c r="AS53" i="184"/>
  <c r="AQ35" i="184"/>
  <c r="AQ17" i="184"/>
  <c r="AN35" i="184"/>
  <c r="AN53" i="184" s="1"/>
  <c r="AM35" i="184"/>
  <c r="AM53" i="184"/>
  <c r="AL35" i="184"/>
  <c r="AK35" i="184"/>
  <c r="AK53" i="184" s="1"/>
  <c r="AJ35" i="184"/>
  <c r="AJ53" i="184" s="1"/>
  <c r="AJ17" i="184"/>
  <c r="AI35" i="184"/>
  <c r="AI17" i="184"/>
  <c r="AI53" i="184"/>
  <c r="AG35" i="184"/>
  <c r="AG53" i="184" s="1"/>
  <c r="AG17" i="184"/>
  <c r="AF35" i="184"/>
  <c r="AF17" i="184"/>
  <c r="AF53" i="184"/>
  <c r="AE35" i="184"/>
  <c r="AE17" i="184"/>
  <c r="AE53" i="184"/>
  <c r="AD35" i="184"/>
  <c r="AD17" i="184"/>
  <c r="AD53" i="184"/>
  <c r="AC35" i="184"/>
  <c r="AC17" i="184"/>
  <c r="AB35" i="184"/>
  <c r="AB17" i="184"/>
  <c r="AN34" i="184"/>
  <c r="AN52" i="184"/>
  <c r="AM34" i="184"/>
  <c r="AM52" i="184" s="1"/>
  <c r="AL34" i="184"/>
  <c r="AK34" i="184"/>
  <c r="AK52" i="184"/>
  <c r="AJ34" i="184"/>
  <c r="AJ16" i="184"/>
  <c r="AJ52" i="184"/>
  <c r="AI34" i="184"/>
  <c r="AI16" i="184"/>
  <c r="AI52" i="184"/>
  <c r="AG34" i="184"/>
  <c r="AG16" i="184"/>
  <c r="AG52" i="184"/>
  <c r="AF34" i="184"/>
  <c r="AF16" i="184"/>
  <c r="AF52" i="184"/>
  <c r="AE34" i="184"/>
  <c r="AE16" i="184"/>
  <c r="AD34" i="184"/>
  <c r="AD16" i="184"/>
  <c r="AC34" i="184"/>
  <c r="AC16" i="184"/>
  <c r="AC52" i="184"/>
  <c r="AB34" i="184"/>
  <c r="AB52" i="184" s="1"/>
  <c r="AB16" i="184"/>
  <c r="AP51" i="184"/>
  <c r="AN33" i="184"/>
  <c r="AN51" i="184"/>
  <c r="AM33" i="184"/>
  <c r="AM51" i="184"/>
  <c r="AL33" i="184"/>
  <c r="AK33" i="184"/>
  <c r="AJ33" i="184"/>
  <c r="AJ51" i="184" s="1"/>
  <c r="AJ15" i="184"/>
  <c r="AJ10" i="184" s="1"/>
  <c r="AI33" i="184"/>
  <c r="AI51" i="184" s="1"/>
  <c r="AI15" i="184"/>
  <c r="AH15" i="184"/>
  <c r="AH51" i="184"/>
  <c r="AG33" i="184"/>
  <c r="AG15" i="184"/>
  <c r="AG10" i="184" s="1"/>
  <c r="AF33" i="184"/>
  <c r="AF51" i="184" s="1"/>
  <c r="AF15" i="184"/>
  <c r="AE33" i="184"/>
  <c r="AE15" i="184"/>
  <c r="AE51" i="184"/>
  <c r="AD33" i="184"/>
  <c r="AD15" i="184"/>
  <c r="AC33" i="184"/>
  <c r="AC15" i="184"/>
  <c r="AB33" i="184"/>
  <c r="AB15" i="184"/>
  <c r="AB51" i="184"/>
  <c r="AN32" i="184"/>
  <c r="AN50" i="184"/>
  <c r="AM32" i="184"/>
  <c r="AM50" i="184"/>
  <c r="AL32" i="184"/>
  <c r="AK32" i="184"/>
  <c r="AJ32" i="184"/>
  <c r="AJ14" i="184"/>
  <c r="AJ50" i="184" s="1"/>
  <c r="AI32" i="184"/>
  <c r="AG32" i="184"/>
  <c r="AG14" i="184"/>
  <c r="AG50" i="184"/>
  <c r="AF32" i="184"/>
  <c r="AF50" i="184" s="1"/>
  <c r="AF14" i="184"/>
  <c r="AE32" i="184"/>
  <c r="AE50" i="184" s="1"/>
  <c r="AE14" i="184"/>
  <c r="AD32" i="184"/>
  <c r="AD14" i="184"/>
  <c r="AD50" i="184"/>
  <c r="AC32" i="184"/>
  <c r="AC14" i="184"/>
  <c r="AC50" i="184"/>
  <c r="AB32" i="184"/>
  <c r="AB14" i="184"/>
  <c r="AB50" i="184"/>
  <c r="AN49" i="184"/>
  <c r="AM31" i="184"/>
  <c r="AM49" i="184"/>
  <c r="AL31" i="184"/>
  <c r="AL49" i="184"/>
  <c r="AK31" i="184"/>
  <c r="AK49" i="184" s="1"/>
  <c r="AJ31" i="184"/>
  <c r="AJ49" i="184" s="1"/>
  <c r="AJ13" i="184"/>
  <c r="AI31" i="184"/>
  <c r="AI13" i="184"/>
  <c r="AG31" i="184"/>
  <c r="AG13" i="184"/>
  <c r="AF31" i="184"/>
  <c r="AF49" i="184" s="1"/>
  <c r="AF13" i="184"/>
  <c r="AE31" i="184"/>
  <c r="AE29" i="184" s="1"/>
  <c r="AE13" i="184"/>
  <c r="AE49" i="184"/>
  <c r="AD31" i="184"/>
  <c r="AD13" i="184"/>
  <c r="AD49" i="184"/>
  <c r="AC31" i="184"/>
  <c r="AC13" i="184"/>
  <c r="AC49" i="184"/>
  <c r="AB31" i="184"/>
  <c r="AB13" i="184"/>
  <c r="AB10" i="184" s="1"/>
  <c r="AP48" i="184"/>
  <c r="AN30" i="184"/>
  <c r="AN29" i="184" s="1"/>
  <c r="AM30" i="184"/>
  <c r="AL30" i="184"/>
  <c r="AL48" i="184"/>
  <c r="AK30" i="184"/>
  <c r="AK48" i="184" s="1"/>
  <c r="AJ30" i="184"/>
  <c r="AJ12" i="184"/>
  <c r="AJ48" i="184"/>
  <c r="AI30" i="184"/>
  <c r="AI12" i="184"/>
  <c r="AI48" i="184"/>
  <c r="AH12" i="184"/>
  <c r="AH48" i="184"/>
  <c r="AG30" i="184"/>
  <c r="AG12" i="184"/>
  <c r="AG48" i="184"/>
  <c r="AF30" i="184"/>
  <c r="AF12" i="184"/>
  <c r="AF10" i="184" s="1"/>
  <c r="AF48" i="184"/>
  <c r="AE30" i="184"/>
  <c r="AE12" i="184"/>
  <c r="AE48" i="184"/>
  <c r="AD30" i="184"/>
  <c r="AD12" i="184"/>
  <c r="AC30" i="184"/>
  <c r="AC48" i="184" s="1"/>
  <c r="AC12" i="184"/>
  <c r="AB30" i="184"/>
  <c r="AB12" i="184"/>
  <c r="AB48" i="184" s="1"/>
  <c r="AS29" i="184"/>
  <c r="AB29" i="184"/>
  <c r="AM10" i="184"/>
  <c r="AN10" i="184"/>
  <c r="AO10" i="184"/>
  <c r="P16" i="184"/>
  <c r="Z16" i="184" s="1"/>
  <c r="R16" i="184"/>
  <c r="T16" i="184"/>
  <c r="V16" i="184"/>
  <c r="Y16" i="184"/>
  <c r="P12" i="184"/>
  <c r="P30" i="184"/>
  <c r="C13" i="184"/>
  <c r="C10" i="184" s="1"/>
  <c r="P13" i="184"/>
  <c r="C31" i="184"/>
  <c r="P31" i="184"/>
  <c r="C14" i="184"/>
  <c r="C32" i="184"/>
  <c r="P32" i="184"/>
  <c r="C15" i="184"/>
  <c r="P15" i="184"/>
  <c r="C33" i="184"/>
  <c r="P33" i="184"/>
  <c r="C16" i="184"/>
  <c r="C34" i="184"/>
  <c r="P34" i="184"/>
  <c r="C17" i="184"/>
  <c r="P17" i="184"/>
  <c r="C35" i="184"/>
  <c r="P35" i="184"/>
  <c r="L13" i="184"/>
  <c r="L10" i="184" s="1"/>
  <c r="L14" i="184"/>
  <c r="L15" i="184"/>
  <c r="L16" i="184"/>
  <c r="L17" i="184"/>
  <c r="Y12" i="184"/>
  <c r="Y13" i="184"/>
  <c r="Y15" i="184"/>
  <c r="Y17" i="184"/>
  <c r="B10" i="184"/>
  <c r="D10" i="184"/>
  <c r="E13" i="184"/>
  <c r="E14" i="184"/>
  <c r="M14" i="184" s="1"/>
  <c r="E15" i="184"/>
  <c r="E16" i="184"/>
  <c r="E17" i="184"/>
  <c r="M17" i="184" s="1"/>
  <c r="F10" i="184"/>
  <c r="G13" i="184"/>
  <c r="G14" i="184"/>
  <c r="G15" i="184"/>
  <c r="G16" i="184"/>
  <c r="G17" i="184"/>
  <c r="G10" i="184"/>
  <c r="H10" i="184"/>
  <c r="I13" i="184"/>
  <c r="I14" i="184"/>
  <c r="I15" i="184"/>
  <c r="I16" i="184"/>
  <c r="M16" i="184" s="1"/>
  <c r="I17" i="184"/>
  <c r="J10" i="184"/>
  <c r="K10" i="184"/>
  <c r="M12" i="184"/>
  <c r="M13" i="184"/>
  <c r="R12" i="184"/>
  <c r="R13" i="184"/>
  <c r="R15" i="184"/>
  <c r="R17" i="184"/>
  <c r="R10" i="184" s="1"/>
  <c r="T12" i="184"/>
  <c r="T13" i="184"/>
  <c r="T15" i="184"/>
  <c r="T17" i="184"/>
  <c r="V12" i="184"/>
  <c r="V13" i="184"/>
  <c r="V15" i="184"/>
  <c r="V17" i="184"/>
  <c r="Z12" i="184"/>
  <c r="Z15" i="184"/>
  <c r="B29" i="184"/>
  <c r="E31" i="184"/>
  <c r="E32" i="184"/>
  <c r="E33" i="184"/>
  <c r="E34" i="184"/>
  <c r="E35" i="184"/>
  <c r="F29" i="184"/>
  <c r="G31" i="184"/>
  <c r="G49" i="184" s="1"/>
  <c r="G32" i="184"/>
  <c r="G50" i="184" s="1"/>
  <c r="G33" i="184"/>
  <c r="G34" i="184"/>
  <c r="G35" i="184"/>
  <c r="G29" i="184"/>
  <c r="H29" i="184"/>
  <c r="I31" i="184"/>
  <c r="I32" i="184"/>
  <c r="I50" i="184" s="1"/>
  <c r="I33" i="184"/>
  <c r="I51" i="184" s="1"/>
  <c r="I34" i="184"/>
  <c r="I35" i="184"/>
  <c r="J29" i="184"/>
  <c r="K29" i="184"/>
  <c r="M30" i="184"/>
  <c r="M33" i="184"/>
  <c r="O29" i="184"/>
  <c r="R30" i="184"/>
  <c r="R31" i="184"/>
  <c r="R32" i="184"/>
  <c r="R33" i="184"/>
  <c r="R34" i="184"/>
  <c r="R35" i="184"/>
  <c r="T30" i="184"/>
  <c r="T29" i="184" s="1"/>
  <c r="T31" i="184"/>
  <c r="T32" i="184"/>
  <c r="T33" i="184"/>
  <c r="T51" i="184" s="1"/>
  <c r="T34" i="184"/>
  <c r="T52" i="184" s="1"/>
  <c r="T35" i="184"/>
  <c r="T53" i="184" s="1"/>
  <c r="V30" i="184"/>
  <c r="V29" i="184" s="1"/>
  <c r="V31" i="184"/>
  <c r="V32" i="184"/>
  <c r="V33" i="184"/>
  <c r="V34" i="184"/>
  <c r="V35" i="184"/>
  <c r="W29" i="184"/>
  <c r="X29" i="184"/>
  <c r="Z31" i="184"/>
  <c r="Z34" i="184"/>
  <c r="C50" i="184"/>
  <c r="C51" i="184"/>
  <c r="C52" i="184"/>
  <c r="C53" i="184"/>
  <c r="E51" i="184"/>
  <c r="E52" i="184"/>
  <c r="G52" i="184"/>
  <c r="G53" i="184"/>
  <c r="I49" i="184"/>
  <c r="I53" i="184"/>
  <c r="P48" i="184"/>
  <c r="P49" i="184"/>
  <c r="P52" i="184"/>
  <c r="R49" i="184"/>
  <c r="R51" i="184"/>
  <c r="R52" i="184"/>
  <c r="T48" i="184"/>
  <c r="T49" i="184"/>
  <c r="V48" i="184"/>
  <c r="V49" i="184"/>
  <c r="V51" i="184"/>
  <c r="V52" i="184"/>
  <c r="Q14" i="184"/>
  <c r="S14" i="184"/>
  <c r="S50" i="184"/>
  <c r="U14" i="184"/>
  <c r="O10" i="184"/>
  <c r="P14" i="184"/>
  <c r="P10" i="184"/>
  <c r="R14" i="184"/>
  <c r="S10" i="184"/>
  <c r="T14" i="184"/>
  <c r="T10" i="184" s="1"/>
  <c r="U10" i="184"/>
  <c r="V14" i="184"/>
  <c r="V50" i="184" s="1"/>
  <c r="W10" i="184"/>
  <c r="X10" i="184"/>
  <c r="Z14" i="184"/>
  <c r="P50" i="184"/>
  <c r="T50" i="184"/>
  <c r="AM36" i="51"/>
  <c r="AM35" i="51"/>
  <c r="AM34" i="51"/>
  <c r="AM33" i="51"/>
  <c r="AM32" i="51"/>
  <c r="AM31" i="51"/>
  <c r="D12" i="51"/>
  <c r="E12" i="51"/>
  <c r="F12" i="51"/>
  <c r="J12" i="51" s="1"/>
  <c r="G12" i="51"/>
  <c r="H12" i="51"/>
  <c r="I12" i="51"/>
  <c r="C12" i="51"/>
  <c r="B12" i="51"/>
  <c r="B13" i="51"/>
  <c r="D13" i="51"/>
  <c r="F13" i="51"/>
  <c r="H13" i="51"/>
  <c r="B14" i="51"/>
  <c r="D14" i="51"/>
  <c r="F14" i="51"/>
  <c r="H14" i="51"/>
  <c r="B15" i="51"/>
  <c r="D15" i="51"/>
  <c r="F15" i="51"/>
  <c r="H15" i="51"/>
  <c r="B16" i="51"/>
  <c r="D16" i="51"/>
  <c r="F16" i="51"/>
  <c r="H16" i="51"/>
  <c r="J16" i="51" s="1"/>
  <c r="B17" i="51"/>
  <c r="D17" i="51"/>
  <c r="D54" i="51" s="1"/>
  <c r="F17" i="51"/>
  <c r="H17" i="51"/>
  <c r="AJ12" i="51"/>
  <c r="AJ31" i="51"/>
  <c r="AL32" i="51"/>
  <c r="AL33" i="51"/>
  <c r="AL29" i="51" s="1"/>
  <c r="AL34" i="51"/>
  <c r="AL35" i="51"/>
  <c r="AL36" i="51"/>
  <c r="AM13" i="51"/>
  <c r="AM14" i="51"/>
  <c r="AM15" i="51"/>
  <c r="AM16" i="51"/>
  <c r="AM17" i="51"/>
  <c r="AM12" i="51"/>
  <c r="AC32" i="51"/>
  <c r="AC34" i="51"/>
  <c r="AC35" i="51"/>
  <c r="AC53" i="51" s="1"/>
  <c r="AC36" i="51"/>
  <c r="AC31" i="51"/>
  <c r="AC13" i="51"/>
  <c r="AC50" i="51" s="1"/>
  <c r="AC14" i="51"/>
  <c r="AC15" i="51"/>
  <c r="AC16" i="51"/>
  <c r="AC17" i="51"/>
  <c r="AC12" i="51"/>
  <c r="C250" i="192" s="1"/>
  <c r="AK32" i="51"/>
  <c r="AK33" i="51"/>
  <c r="AK34" i="51"/>
  <c r="AK29" i="51" s="1"/>
  <c r="AK35" i="51"/>
  <c r="AK36" i="51"/>
  <c r="AK31" i="51"/>
  <c r="AJ32" i="51"/>
  <c r="AJ33" i="51"/>
  <c r="AJ35" i="51"/>
  <c r="AK12" i="51"/>
  <c r="AK13" i="51"/>
  <c r="AK14" i="51"/>
  <c r="AK15" i="51"/>
  <c r="AK16" i="51"/>
  <c r="AK10" i="51" s="1"/>
  <c r="AK17" i="51"/>
  <c r="AJ13" i="51"/>
  <c r="AJ14" i="51"/>
  <c r="C320" i="192" s="1"/>
  <c r="AJ15" i="51"/>
  <c r="AJ16" i="51"/>
  <c r="AJ17" i="51"/>
  <c r="AF31" i="51"/>
  <c r="AF32" i="51"/>
  <c r="AF50" i="51" s="1"/>
  <c r="AF33" i="51"/>
  <c r="AF34" i="51"/>
  <c r="AF35" i="51"/>
  <c r="AF53" i="51" s="1"/>
  <c r="AF36" i="51"/>
  <c r="AG31" i="51"/>
  <c r="AG29" i="51" s="1"/>
  <c r="AG32" i="51"/>
  <c r="AG33" i="51"/>
  <c r="AG34" i="51"/>
  <c r="AG35" i="51"/>
  <c r="AG36" i="51"/>
  <c r="AH31" i="51"/>
  <c r="AH32" i="51"/>
  <c r="AH33" i="51"/>
  <c r="AH34" i="51"/>
  <c r="AH35" i="51"/>
  <c r="AH36" i="51"/>
  <c r="AH29" i="51"/>
  <c r="AI31" i="51"/>
  <c r="AI32" i="51"/>
  <c r="AI33" i="51"/>
  <c r="AI29" i="51" s="1"/>
  <c r="AI34" i="51"/>
  <c r="AI35" i="51"/>
  <c r="AI36" i="51"/>
  <c r="AL31" i="51"/>
  <c r="AN31" i="51"/>
  <c r="AN32" i="51"/>
  <c r="AN33" i="51"/>
  <c r="AN34" i="51"/>
  <c r="AN52" i="51" s="1"/>
  <c r="AN35" i="51"/>
  <c r="AN36" i="51"/>
  <c r="AE31" i="51"/>
  <c r="AE32" i="51"/>
  <c r="AE50" i="51" s="1"/>
  <c r="AE33" i="51"/>
  <c r="AE34" i="51"/>
  <c r="AE52" i="51" s="1"/>
  <c r="AE35" i="51"/>
  <c r="AE53" i="51" s="1"/>
  <c r="AE36" i="51"/>
  <c r="AE12" i="51"/>
  <c r="AE49" i="51" s="1"/>
  <c r="AE13" i="51"/>
  <c r="AE14" i="51"/>
  <c r="AE51" i="51"/>
  <c r="AE15" i="51"/>
  <c r="AE16" i="51"/>
  <c r="AE17" i="51"/>
  <c r="AE54" i="51" s="1"/>
  <c r="AN12" i="51"/>
  <c r="AN49" i="51"/>
  <c r="AN13" i="51"/>
  <c r="AN50" i="51"/>
  <c r="AN14" i="51"/>
  <c r="AN51" i="51" s="1"/>
  <c r="AN15" i="51"/>
  <c r="AN10" i="51" s="1"/>
  <c r="AN16" i="51"/>
  <c r="AN53" i="51"/>
  <c r="AN17" i="51"/>
  <c r="AN54" i="51"/>
  <c r="AL12" i="51"/>
  <c r="AL13" i="51"/>
  <c r="AL14" i="51"/>
  <c r="AL15" i="51"/>
  <c r="AL16" i="51"/>
  <c r="AL17" i="51"/>
  <c r="AD31" i="51"/>
  <c r="AD32" i="51"/>
  <c r="AD33" i="51"/>
  <c r="AD34" i="51"/>
  <c r="AD35" i="51"/>
  <c r="AD36" i="51"/>
  <c r="AD54" i="51" s="1"/>
  <c r="AD12" i="51"/>
  <c r="AD13" i="51"/>
  <c r="AD14" i="51"/>
  <c r="AD15" i="51"/>
  <c r="AD16" i="51"/>
  <c r="AD17" i="51"/>
  <c r="AB31" i="51"/>
  <c r="AB32" i="51"/>
  <c r="AB29" i="51" s="1"/>
  <c r="AB33" i="51"/>
  <c r="AB34" i="51"/>
  <c r="AB35" i="51"/>
  <c r="AB36" i="51"/>
  <c r="AB12" i="51"/>
  <c r="AB49" i="51" s="1"/>
  <c r="AB13" i="51"/>
  <c r="AB14" i="51"/>
  <c r="AB15" i="51"/>
  <c r="AB52" i="51" s="1"/>
  <c r="AB16" i="51"/>
  <c r="AB17" i="51"/>
  <c r="AF12" i="51"/>
  <c r="AF13" i="51"/>
  <c r="AF14" i="51"/>
  <c r="AF15" i="51"/>
  <c r="AF16" i="51"/>
  <c r="AF17" i="51"/>
  <c r="AI12" i="51"/>
  <c r="AI13" i="51"/>
  <c r="AI14" i="51"/>
  <c r="AI15" i="51"/>
  <c r="AI16" i="51"/>
  <c r="AI10" i="51" s="1"/>
  <c r="AI17" i="51"/>
  <c r="B31" i="51"/>
  <c r="D31" i="51"/>
  <c r="J31" i="51" s="1"/>
  <c r="F31" i="51"/>
  <c r="H31" i="51"/>
  <c r="B32" i="51"/>
  <c r="D32" i="51"/>
  <c r="D50" i="51" s="1"/>
  <c r="F32" i="51"/>
  <c r="H32" i="51"/>
  <c r="J32" i="51"/>
  <c r="B33" i="51"/>
  <c r="D33" i="51"/>
  <c r="F33" i="51"/>
  <c r="H33" i="51"/>
  <c r="J33" i="51"/>
  <c r="B34" i="51"/>
  <c r="D34" i="51"/>
  <c r="F34" i="51"/>
  <c r="H34" i="51"/>
  <c r="B35" i="51"/>
  <c r="J35" i="51" s="1"/>
  <c r="J53" i="51" s="1"/>
  <c r="D35" i="51"/>
  <c r="F35" i="51"/>
  <c r="F53" i="51" s="1"/>
  <c r="H35" i="51"/>
  <c r="B36" i="51"/>
  <c r="D36" i="51"/>
  <c r="F36" i="51"/>
  <c r="H36" i="51"/>
  <c r="M31" i="51"/>
  <c r="O31" i="51"/>
  <c r="Q31" i="51"/>
  <c r="S31" i="51"/>
  <c r="S49" i="51" s="1"/>
  <c r="M32" i="51"/>
  <c r="O32" i="51"/>
  <c r="Q32" i="51"/>
  <c r="S32" i="51"/>
  <c r="M33" i="51"/>
  <c r="O33" i="51"/>
  <c r="U33" i="51" s="1"/>
  <c r="Q33" i="51"/>
  <c r="S33" i="51"/>
  <c r="M34" i="51"/>
  <c r="O34" i="51"/>
  <c r="O52" i="51" s="1"/>
  <c r="Q34" i="51"/>
  <c r="S34" i="51"/>
  <c r="U34" i="51"/>
  <c r="M35" i="51"/>
  <c r="O35" i="51"/>
  <c r="Q35" i="51"/>
  <c r="S35" i="51"/>
  <c r="U35" i="51"/>
  <c r="M36" i="51"/>
  <c r="O36" i="51"/>
  <c r="Q36" i="51"/>
  <c r="S36" i="51"/>
  <c r="M12" i="51"/>
  <c r="O12" i="51"/>
  <c r="Q12" i="51"/>
  <c r="S12" i="51"/>
  <c r="M13" i="51"/>
  <c r="O13" i="51"/>
  <c r="Q13" i="51"/>
  <c r="S13" i="51"/>
  <c r="M14" i="51"/>
  <c r="O14" i="51"/>
  <c r="Q14" i="51"/>
  <c r="S14" i="51"/>
  <c r="M15" i="51"/>
  <c r="O15" i="51"/>
  <c r="Q15" i="51"/>
  <c r="U15" i="51" s="1"/>
  <c r="S15" i="51"/>
  <c r="S52" i="51" s="1"/>
  <c r="M16" i="51"/>
  <c r="O16" i="51"/>
  <c r="Q16" i="51"/>
  <c r="S16" i="51"/>
  <c r="M17" i="51"/>
  <c r="O17" i="51"/>
  <c r="U17" i="51" s="1"/>
  <c r="Q17" i="51"/>
  <c r="S17" i="51"/>
  <c r="C13" i="51"/>
  <c r="C14" i="51"/>
  <c r="C15" i="51"/>
  <c r="C16" i="51"/>
  <c r="K16" i="51" s="1"/>
  <c r="C17" i="51"/>
  <c r="D10" i="51"/>
  <c r="E13" i="51"/>
  <c r="E14" i="51"/>
  <c r="E15" i="51"/>
  <c r="E16" i="51"/>
  <c r="E17" i="51"/>
  <c r="G13" i="51"/>
  <c r="G14" i="51"/>
  <c r="G15" i="51"/>
  <c r="G16" i="51"/>
  <c r="G17" i="51"/>
  <c r="I13" i="51"/>
  <c r="I14" i="51"/>
  <c r="I15" i="51"/>
  <c r="I16" i="51"/>
  <c r="I17" i="51"/>
  <c r="K15" i="51"/>
  <c r="K52" i="51" s="1"/>
  <c r="N12" i="51"/>
  <c r="N13" i="51"/>
  <c r="N14" i="51"/>
  <c r="N15" i="51"/>
  <c r="N52" i="51" s="1"/>
  <c r="N16" i="51"/>
  <c r="N17" i="51"/>
  <c r="P12" i="51"/>
  <c r="P13" i="51"/>
  <c r="P14" i="51"/>
  <c r="P15" i="51"/>
  <c r="P16" i="51"/>
  <c r="P17" i="51"/>
  <c r="R12" i="51"/>
  <c r="R13" i="51"/>
  <c r="R14" i="51"/>
  <c r="R15" i="51"/>
  <c r="R52" i="51" s="1"/>
  <c r="R16" i="51"/>
  <c r="R17" i="51"/>
  <c r="T12" i="51"/>
  <c r="T13" i="51"/>
  <c r="T14" i="51"/>
  <c r="T15" i="51"/>
  <c r="T52" i="51" s="1"/>
  <c r="T16" i="51"/>
  <c r="T17" i="51"/>
  <c r="V13" i="51"/>
  <c r="V14" i="51"/>
  <c r="V15" i="51"/>
  <c r="V52" i="51" s="1"/>
  <c r="V16" i="51"/>
  <c r="V17" i="51"/>
  <c r="X12" i="51"/>
  <c r="X13" i="51"/>
  <c r="X14" i="51"/>
  <c r="X15" i="51"/>
  <c r="X16" i="51"/>
  <c r="X53" i="51" s="1"/>
  <c r="X17" i="51"/>
  <c r="Y12" i="51"/>
  <c r="Y13" i="51"/>
  <c r="Y14" i="51"/>
  <c r="Y15" i="51"/>
  <c r="Y16" i="51"/>
  <c r="Y17" i="51"/>
  <c r="Y54" i="51" s="1"/>
  <c r="Z12" i="51"/>
  <c r="Z13" i="51"/>
  <c r="Z14" i="51"/>
  <c r="Z15" i="51"/>
  <c r="Z16" i="51"/>
  <c r="Z17" i="51"/>
  <c r="AA12" i="51"/>
  <c r="AA13" i="51"/>
  <c r="AA14" i="51"/>
  <c r="AA15" i="51"/>
  <c r="AA16" i="51"/>
  <c r="AA17" i="51"/>
  <c r="AB10" i="51"/>
  <c r="AG12" i="51"/>
  <c r="AG13" i="51"/>
  <c r="AG14" i="51"/>
  <c r="AG15" i="51"/>
  <c r="AG52" i="51" s="1"/>
  <c r="AG16" i="51"/>
  <c r="AG17" i="51"/>
  <c r="AH12" i="51"/>
  <c r="AH13" i="51"/>
  <c r="AH14" i="51"/>
  <c r="AH15" i="51"/>
  <c r="AH16" i="51"/>
  <c r="AH53" i="51" s="1"/>
  <c r="AH17" i="51"/>
  <c r="B29" i="51"/>
  <c r="C31" i="51"/>
  <c r="C32" i="51"/>
  <c r="C33" i="51"/>
  <c r="C34" i="51"/>
  <c r="C35" i="51"/>
  <c r="K35" i="51" s="1"/>
  <c r="C36" i="51"/>
  <c r="D29" i="51"/>
  <c r="E31" i="51"/>
  <c r="E32" i="51"/>
  <c r="E33" i="51"/>
  <c r="E34" i="51"/>
  <c r="E35" i="51"/>
  <c r="E29" i="51" s="1"/>
  <c r="E36" i="51"/>
  <c r="F29" i="51"/>
  <c r="G31" i="51"/>
  <c r="G32" i="51"/>
  <c r="G33" i="51"/>
  <c r="G34" i="51"/>
  <c r="G35" i="51"/>
  <c r="G36" i="51"/>
  <c r="H29" i="51"/>
  <c r="I31" i="51"/>
  <c r="I32" i="51"/>
  <c r="I33" i="51"/>
  <c r="I34" i="51"/>
  <c r="I35" i="51"/>
  <c r="I36" i="51"/>
  <c r="K31" i="51"/>
  <c r="K32" i="51"/>
  <c r="K33" i="51"/>
  <c r="K34" i="51"/>
  <c r="K36" i="51"/>
  <c r="N31" i="51"/>
  <c r="N32" i="51"/>
  <c r="N33" i="51"/>
  <c r="N34" i="51"/>
  <c r="N35" i="51"/>
  <c r="N36" i="51"/>
  <c r="P31" i="51"/>
  <c r="P32" i="51"/>
  <c r="P33" i="51"/>
  <c r="P34" i="51"/>
  <c r="P35" i="51"/>
  <c r="P36" i="51"/>
  <c r="R31" i="51"/>
  <c r="R32" i="51"/>
  <c r="R33" i="51"/>
  <c r="R34" i="51"/>
  <c r="R35" i="51"/>
  <c r="R36" i="51"/>
  <c r="S29" i="51"/>
  <c r="T31" i="51"/>
  <c r="T32" i="51"/>
  <c r="T33" i="51"/>
  <c r="T34" i="51"/>
  <c r="T35" i="51"/>
  <c r="T36" i="51"/>
  <c r="V31" i="51"/>
  <c r="V32" i="51"/>
  <c r="V33" i="51"/>
  <c r="V34" i="51"/>
  <c r="V36" i="51"/>
  <c r="X31" i="51"/>
  <c r="X32" i="51"/>
  <c r="X33" i="51"/>
  <c r="X34" i="51"/>
  <c r="X35" i="51"/>
  <c r="X36" i="51"/>
  <c r="Y31" i="51"/>
  <c r="Y32" i="51"/>
  <c r="Y50" i="51" s="1"/>
  <c r="Y33" i="51"/>
  <c r="Y34" i="51"/>
  <c r="Y35" i="51"/>
  <c r="Y36" i="51"/>
  <c r="Z31" i="51"/>
  <c r="Z32" i="51"/>
  <c r="Z33" i="51"/>
  <c r="Z51" i="51" s="1"/>
  <c r="Z34" i="51"/>
  <c r="Z35" i="51"/>
  <c r="Z36" i="51"/>
  <c r="AA31" i="51"/>
  <c r="AA29" i="51" s="1"/>
  <c r="AA32" i="51"/>
  <c r="AA33" i="51"/>
  <c r="AA34" i="51"/>
  <c r="AA52" i="51" s="1"/>
  <c r="AA35" i="51"/>
  <c r="AA36" i="51"/>
  <c r="B49" i="51"/>
  <c r="B50" i="51"/>
  <c r="B53" i="51"/>
  <c r="C50" i="51"/>
  <c r="C51" i="51"/>
  <c r="C52" i="51"/>
  <c r="C54" i="51"/>
  <c r="D49" i="51"/>
  <c r="D47" i="51" s="1"/>
  <c r="D51" i="51"/>
  <c r="D52" i="51"/>
  <c r="D53" i="51"/>
  <c r="E49" i="51"/>
  <c r="E50" i="51"/>
  <c r="E51" i="51"/>
  <c r="E52" i="51"/>
  <c r="E53" i="51"/>
  <c r="F49" i="51"/>
  <c r="F51" i="51"/>
  <c r="F54" i="51"/>
  <c r="G51" i="51"/>
  <c r="G52" i="51"/>
  <c r="G54" i="51"/>
  <c r="H49" i="51"/>
  <c r="H50" i="51"/>
  <c r="H51" i="51"/>
  <c r="H53" i="51"/>
  <c r="H54" i="51"/>
  <c r="I49" i="51"/>
  <c r="I50" i="51"/>
  <c r="I52" i="51"/>
  <c r="I54" i="51"/>
  <c r="M52" i="51"/>
  <c r="M53" i="51"/>
  <c r="M54" i="51"/>
  <c r="N50" i="51"/>
  <c r="N51" i="51"/>
  <c r="N54" i="51"/>
  <c r="O49" i="51"/>
  <c r="O50" i="51"/>
  <c r="O51" i="51"/>
  <c r="O54" i="51"/>
  <c r="P50" i="51"/>
  <c r="P51" i="51"/>
  <c r="P52" i="51"/>
  <c r="P54" i="51"/>
  <c r="Q50" i="51"/>
  <c r="Q51" i="51"/>
  <c r="Q52" i="51"/>
  <c r="Q53" i="51"/>
  <c r="R49" i="51"/>
  <c r="R50" i="51"/>
  <c r="R51" i="51"/>
  <c r="R54" i="51"/>
  <c r="S50" i="51"/>
  <c r="S53" i="51"/>
  <c r="S54" i="51"/>
  <c r="T50" i="51"/>
  <c r="T51" i="51"/>
  <c r="T54" i="51"/>
  <c r="V50" i="51"/>
  <c r="V51" i="51"/>
  <c r="V54" i="51"/>
  <c r="X51" i="51"/>
  <c r="X52" i="51"/>
  <c r="X54" i="51"/>
  <c r="Y49" i="51"/>
  <c r="Y52" i="51"/>
  <c r="Y53" i="51"/>
  <c r="Z49" i="51"/>
  <c r="Z50" i="51"/>
  <c r="Z53" i="51"/>
  <c r="Z54" i="51"/>
  <c r="AA49" i="51"/>
  <c r="AA50" i="51"/>
  <c r="AA51" i="51"/>
  <c r="AA54" i="51"/>
  <c r="AB50" i="51"/>
  <c r="AB51" i="51"/>
  <c r="AB53" i="51"/>
  <c r="AB54" i="51"/>
  <c r="AB47" i="51"/>
  <c r="AC52" i="51"/>
  <c r="AC54" i="51"/>
  <c r="AD49" i="51"/>
  <c r="AD50" i="51"/>
  <c r="AD51" i="51"/>
  <c r="AD52" i="51"/>
  <c r="AF49" i="51"/>
  <c r="AF47" i="51" s="1"/>
  <c r="AF51" i="51"/>
  <c r="AF52" i="51"/>
  <c r="AF54" i="51"/>
  <c r="AG49" i="51"/>
  <c r="AG50" i="51"/>
  <c r="AG51" i="51"/>
  <c r="AG53" i="51"/>
  <c r="AG54" i="51"/>
  <c r="AH49" i="51"/>
  <c r="AH50" i="51"/>
  <c r="AH51" i="51"/>
  <c r="AH52" i="51"/>
  <c r="AH54" i="51"/>
  <c r="AI49" i="51"/>
  <c r="AI50" i="51"/>
  <c r="AI51" i="51"/>
  <c r="AI52" i="51"/>
  <c r="AI53" i="51"/>
  <c r="AI54" i="51"/>
  <c r="AI47" i="51"/>
  <c r="AJ49" i="51"/>
  <c r="AJ50" i="51"/>
  <c r="AJ53" i="51"/>
  <c r="AK49" i="51"/>
  <c r="AK47" i="51" s="1"/>
  <c r="AK50" i="51"/>
  <c r="AK51" i="51"/>
  <c r="AK52" i="51"/>
  <c r="AK53" i="51"/>
  <c r="AK54" i="51"/>
  <c r="AL49" i="51"/>
  <c r="AL50" i="51"/>
  <c r="AL47" i="51" s="1"/>
  <c r="AL51" i="51"/>
  <c r="AL52" i="51"/>
  <c r="AL53" i="51"/>
  <c r="AL54" i="51"/>
  <c r="AM49" i="51"/>
  <c r="AM50" i="51"/>
  <c r="AM51" i="51"/>
  <c r="AM52" i="51"/>
  <c r="AM54" i="51"/>
  <c r="AS12" i="20"/>
  <c r="AT12" i="20"/>
  <c r="AU12" i="20"/>
  <c r="AV12" i="20"/>
  <c r="AV10" i="20" s="1"/>
  <c r="AW12" i="20"/>
  <c r="AX12" i="20"/>
  <c r="AY12" i="20"/>
  <c r="AZ12" i="20"/>
  <c r="BA12" i="20"/>
  <c r="BB12" i="20"/>
  <c r="D215" i="192" s="1"/>
  <c r="C31" i="20"/>
  <c r="D31" i="20"/>
  <c r="D49" i="20" s="1"/>
  <c r="E31" i="20"/>
  <c r="F31" i="20"/>
  <c r="G31" i="20"/>
  <c r="H31" i="20"/>
  <c r="I31" i="20"/>
  <c r="J31" i="20"/>
  <c r="J29" i="20" s="1"/>
  <c r="K31" i="20"/>
  <c r="L31" i="20"/>
  <c r="M31" i="20"/>
  <c r="N31" i="20"/>
  <c r="O31" i="20"/>
  <c r="P31" i="20"/>
  <c r="B31" i="20"/>
  <c r="BB31" i="20"/>
  <c r="BB49" i="20"/>
  <c r="BB32" i="20"/>
  <c r="BB50" i="20" s="1"/>
  <c r="BB13" i="20"/>
  <c r="BB33" i="20"/>
  <c r="BB14" i="20"/>
  <c r="BB51" i="20"/>
  <c r="BB34" i="20"/>
  <c r="BB15" i="20"/>
  <c r="BB35" i="20"/>
  <c r="BB53" i="20" s="1"/>
  <c r="BB16" i="20"/>
  <c r="BB36" i="20"/>
  <c r="BB17" i="20"/>
  <c r="D32" i="20"/>
  <c r="F32" i="20"/>
  <c r="H32" i="20"/>
  <c r="J32" i="20"/>
  <c r="L32" i="20"/>
  <c r="N32" i="20"/>
  <c r="D33" i="20"/>
  <c r="F33" i="20"/>
  <c r="H33" i="20"/>
  <c r="J33" i="20"/>
  <c r="L33" i="20"/>
  <c r="N33" i="20"/>
  <c r="B34" i="20"/>
  <c r="D34" i="20"/>
  <c r="F34" i="20"/>
  <c r="H34" i="20"/>
  <c r="J34" i="20"/>
  <c r="L34" i="20"/>
  <c r="N34" i="20"/>
  <c r="B35" i="20"/>
  <c r="D35" i="20"/>
  <c r="F35" i="20"/>
  <c r="H35" i="20"/>
  <c r="J35" i="20"/>
  <c r="L35" i="20"/>
  <c r="N35" i="20"/>
  <c r="B36" i="20"/>
  <c r="D36" i="20"/>
  <c r="F36" i="20"/>
  <c r="H36" i="20"/>
  <c r="J36" i="20"/>
  <c r="L36" i="20"/>
  <c r="N36" i="20"/>
  <c r="AY31" i="20"/>
  <c r="AR17" i="20"/>
  <c r="D255" i="192" s="1"/>
  <c r="D132" i="192" s="1"/>
  <c r="AR36" i="20"/>
  <c r="BC14" i="20"/>
  <c r="BC31" i="20"/>
  <c r="BC12" i="20"/>
  <c r="BC49" i="20"/>
  <c r="BC32" i="20"/>
  <c r="BC13" i="20"/>
  <c r="BC33" i="20"/>
  <c r="BC51" i="20" s="1"/>
  <c r="BC34" i="20"/>
  <c r="BC15" i="20"/>
  <c r="BC52" i="20"/>
  <c r="BC35" i="20"/>
  <c r="BC16" i="20"/>
  <c r="BC53" i="20" s="1"/>
  <c r="BC36" i="20"/>
  <c r="BC54" i="20" s="1"/>
  <c r="BC17" i="20"/>
  <c r="BB29" i="20"/>
  <c r="AR32" i="20"/>
  <c r="AR33" i="20"/>
  <c r="AR34" i="20"/>
  <c r="AR35" i="20"/>
  <c r="AR31" i="20"/>
  <c r="AR13" i="20"/>
  <c r="AR14" i="20"/>
  <c r="AR15" i="20"/>
  <c r="AR16" i="20"/>
  <c r="AR12" i="20"/>
  <c r="AZ32" i="20"/>
  <c r="AZ33" i="20"/>
  <c r="AZ34" i="20"/>
  <c r="H340" i="192" s="1"/>
  <c r="AZ35" i="20"/>
  <c r="AZ36" i="20"/>
  <c r="AZ31" i="20"/>
  <c r="AY32" i="20"/>
  <c r="AY33" i="20"/>
  <c r="AY34" i="20"/>
  <c r="AY35" i="20"/>
  <c r="AY36" i="20"/>
  <c r="AZ13" i="20"/>
  <c r="AZ14" i="20"/>
  <c r="AZ15" i="20"/>
  <c r="AZ16" i="20"/>
  <c r="AZ17" i="20"/>
  <c r="AY13" i="20"/>
  <c r="AY14" i="20"/>
  <c r="AY15" i="20"/>
  <c r="AY16" i="20"/>
  <c r="AY17" i="20"/>
  <c r="D323" i="192" s="1"/>
  <c r="BA32" i="20"/>
  <c r="BA33" i="20"/>
  <c r="BA34" i="20"/>
  <c r="BA35" i="20"/>
  <c r="BA36" i="20"/>
  <c r="BA54" i="20" s="1"/>
  <c r="BA13" i="20"/>
  <c r="BA14" i="20"/>
  <c r="BA15" i="20"/>
  <c r="BA16" i="20"/>
  <c r="BA17" i="20"/>
  <c r="AS31" i="20"/>
  <c r="AS32" i="20"/>
  <c r="AS33" i="20"/>
  <c r="AS34" i="20"/>
  <c r="AS35" i="20"/>
  <c r="AS36" i="20"/>
  <c r="AS13" i="20"/>
  <c r="AS14" i="20"/>
  <c r="AS15" i="20"/>
  <c r="AS16" i="20"/>
  <c r="AS17" i="20"/>
  <c r="AQ31" i="20"/>
  <c r="AQ32" i="20"/>
  <c r="AQ29" i="20" s="1"/>
  <c r="AQ33" i="20"/>
  <c r="AQ34" i="20"/>
  <c r="AQ35" i="20"/>
  <c r="AQ36" i="20"/>
  <c r="AQ12" i="20"/>
  <c r="AQ13" i="20"/>
  <c r="AQ14" i="20"/>
  <c r="AQ15" i="20"/>
  <c r="AQ16" i="20"/>
  <c r="AQ17" i="20"/>
  <c r="AU31" i="20"/>
  <c r="AU32" i="20"/>
  <c r="AU33" i="20"/>
  <c r="AU34" i="20"/>
  <c r="AU35" i="20"/>
  <c r="AU36" i="20"/>
  <c r="AU54" i="20" s="1"/>
  <c r="AU13" i="20"/>
  <c r="AU14" i="20"/>
  <c r="AU15" i="20"/>
  <c r="AU16" i="20"/>
  <c r="AU17" i="20"/>
  <c r="AX31" i="20"/>
  <c r="AX32" i="20"/>
  <c r="AX33" i="20"/>
  <c r="AX51" i="20" s="1"/>
  <c r="AX34" i="20"/>
  <c r="AX35" i="20"/>
  <c r="AX36" i="20"/>
  <c r="AX13" i="20"/>
  <c r="AX14" i="20"/>
  <c r="AX15" i="20"/>
  <c r="AX52" i="20" s="1"/>
  <c r="AX16" i="20"/>
  <c r="AX17" i="20"/>
  <c r="AX54" i="20" s="1"/>
  <c r="P14" i="20"/>
  <c r="P17" i="20"/>
  <c r="AG31" i="20"/>
  <c r="AG34" i="20"/>
  <c r="AG35" i="20"/>
  <c r="AG36" i="20"/>
  <c r="AG14" i="20"/>
  <c r="AG15" i="20"/>
  <c r="AG52" i="20" s="1"/>
  <c r="B12" i="20"/>
  <c r="B13" i="20"/>
  <c r="B14" i="20"/>
  <c r="B15" i="20"/>
  <c r="B16" i="20"/>
  <c r="B17" i="20"/>
  <c r="B54" i="20" s="1"/>
  <c r="C12" i="20"/>
  <c r="C13" i="20"/>
  <c r="C14" i="20"/>
  <c r="C15" i="20"/>
  <c r="C16" i="20"/>
  <c r="C53" i="20" s="1"/>
  <c r="C17" i="20"/>
  <c r="C10" i="20"/>
  <c r="D12" i="20"/>
  <c r="D13" i="20"/>
  <c r="D14" i="20"/>
  <c r="D15" i="20"/>
  <c r="D16" i="20"/>
  <c r="D17" i="20"/>
  <c r="E12" i="20"/>
  <c r="E13" i="20"/>
  <c r="E14" i="20"/>
  <c r="E15" i="20"/>
  <c r="E16" i="20"/>
  <c r="E17" i="20"/>
  <c r="F12" i="20"/>
  <c r="F13" i="20"/>
  <c r="F14" i="20"/>
  <c r="F15" i="20"/>
  <c r="F16" i="20"/>
  <c r="F17" i="20"/>
  <c r="G12" i="20"/>
  <c r="G13" i="20"/>
  <c r="G14" i="20"/>
  <c r="G51" i="20" s="1"/>
  <c r="G15" i="20"/>
  <c r="G16" i="20"/>
  <c r="G17" i="20"/>
  <c r="H12" i="20"/>
  <c r="H10" i="20" s="1"/>
  <c r="H13" i="20"/>
  <c r="H50" i="20" s="1"/>
  <c r="H14" i="20"/>
  <c r="H15" i="20"/>
  <c r="H52" i="20" s="1"/>
  <c r="H16" i="20"/>
  <c r="H17" i="20"/>
  <c r="I12" i="20"/>
  <c r="I13" i="20"/>
  <c r="I14" i="20"/>
  <c r="I15" i="20"/>
  <c r="I16" i="20"/>
  <c r="I53" i="20" s="1"/>
  <c r="I17" i="20"/>
  <c r="J12" i="20"/>
  <c r="J13" i="20"/>
  <c r="J14" i="20"/>
  <c r="J15" i="20"/>
  <c r="J16" i="20"/>
  <c r="J17" i="20"/>
  <c r="J54" i="20" s="1"/>
  <c r="K12" i="20"/>
  <c r="K13" i="20"/>
  <c r="K14" i="20"/>
  <c r="K15" i="20"/>
  <c r="K16" i="20"/>
  <c r="K53" i="20" s="1"/>
  <c r="K17" i="20"/>
  <c r="K10" i="20"/>
  <c r="L12" i="20"/>
  <c r="L13" i="20"/>
  <c r="L14" i="20"/>
  <c r="L15" i="20"/>
  <c r="L16" i="20"/>
  <c r="L17" i="20"/>
  <c r="L54" i="20" s="1"/>
  <c r="M12" i="20"/>
  <c r="M49" i="20" s="1"/>
  <c r="M13" i="20"/>
  <c r="M14" i="20"/>
  <c r="M15" i="20"/>
  <c r="M16" i="20"/>
  <c r="M17" i="20"/>
  <c r="M10" i="20"/>
  <c r="N12" i="20"/>
  <c r="N13" i="20"/>
  <c r="N10" i="20" s="1"/>
  <c r="N14" i="20"/>
  <c r="N15" i="20"/>
  <c r="N16" i="20"/>
  <c r="N17" i="20"/>
  <c r="O12" i="20"/>
  <c r="O13" i="20"/>
  <c r="O14" i="20"/>
  <c r="O51" i="20" s="1"/>
  <c r="O15" i="20"/>
  <c r="O16" i="20"/>
  <c r="O17" i="20"/>
  <c r="Q15" i="20"/>
  <c r="S12" i="20"/>
  <c r="S13" i="20"/>
  <c r="S50" i="20" s="1"/>
  <c r="S14" i="20"/>
  <c r="S15" i="20"/>
  <c r="S52" i="20" s="1"/>
  <c r="S16" i="20"/>
  <c r="S17" i="20"/>
  <c r="T12" i="20"/>
  <c r="T13" i="20"/>
  <c r="T14" i="20"/>
  <c r="T51" i="20" s="1"/>
  <c r="T15" i="20"/>
  <c r="T16" i="20"/>
  <c r="T53" i="20" s="1"/>
  <c r="T17" i="20"/>
  <c r="U12" i="20"/>
  <c r="U13" i="20"/>
  <c r="U14" i="20"/>
  <c r="U15" i="20"/>
  <c r="U16" i="20"/>
  <c r="U17" i="20"/>
  <c r="U54" i="20" s="1"/>
  <c r="V12" i="20"/>
  <c r="V13" i="20"/>
  <c r="V14" i="20"/>
  <c r="V15" i="20"/>
  <c r="V16" i="20"/>
  <c r="V53" i="20" s="1"/>
  <c r="V17" i="20"/>
  <c r="V10" i="20"/>
  <c r="W12" i="20"/>
  <c r="W10" i="20" s="1"/>
  <c r="W13" i="20"/>
  <c r="W14" i="20"/>
  <c r="W15" i="20"/>
  <c r="W16" i="20"/>
  <c r="W17" i="20"/>
  <c r="W54" i="20" s="1"/>
  <c r="X12" i="20"/>
  <c r="X49" i="20" s="1"/>
  <c r="X13" i="20"/>
  <c r="X14" i="20"/>
  <c r="X15" i="20"/>
  <c r="X16" i="20"/>
  <c r="X17" i="20"/>
  <c r="Y12" i="20"/>
  <c r="Y13" i="20"/>
  <c r="Y14" i="20"/>
  <c r="Y15" i="20"/>
  <c r="Y16" i="20"/>
  <c r="Y17" i="20"/>
  <c r="Z12" i="20"/>
  <c r="Z13" i="20"/>
  <c r="Z14" i="20"/>
  <c r="Z51" i="20" s="1"/>
  <c r="Z15" i="20"/>
  <c r="Z16" i="20"/>
  <c r="Z17" i="20"/>
  <c r="AA12" i="20"/>
  <c r="AA13" i="20"/>
  <c r="AA50" i="20" s="1"/>
  <c r="AA14" i="20"/>
  <c r="AA15" i="20"/>
  <c r="AA52" i="20" s="1"/>
  <c r="AA16" i="20"/>
  <c r="AA17" i="20"/>
  <c r="AB12" i="20"/>
  <c r="AB13" i="20"/>
  <c r="AB14" i="20"/>
  <c r="AB15" i="20"/>
  <c r="AB16" i="20"/>
  <c r="AB53" i="20" s="1"/>
  <c r="AB17" i="20"/>
  <c r="AC12" i="20"/>
  <c r="AC13" i="20"/>
  <c r="AC14" i="20"/>
  <c r="AC15" i="20"/>
  <c r="AC16" i="20"/>
  <c r="AC17" i="20"/>
  <c r="AC54" i="20" s="1"/>
  <c r="AD12" i="20"/>
  <c r="AD13" i="20"/>
  <c r="AD14" i="20"/>
  <c r="AD15" i="20"/>
  <c r="AD16" i="20"/>
  <c r="AD17" i="20"/>
  <c r="AE12" i="20"/>
  <c r="AE13" i="20"/>
  <c r="AE14" i="20"/>
  <c r="AE15" i="20"/>
  <c r="AE16" i="20"/>
  <c r="AE17" i="20"/>
  <c r="AE54" i="20" s="1"/>
  <c r="AF12" i="20"/>
  <c r="AF49" i="20" s="1"/>
  <c r="AF13" i="20"/>
  <c r="AF14" i="20"/>
  <c r="AF15" i="20"/>
  <c r="AF16" i="20"/>
  <c r="AF17" i="20"/>
  <c r="AH13" i="20"/>
  <c r="AJ12" i="20"/>
  <c r="AJ13" i="20"/>
  <c r="AJ14" i="20"/>
  <c r="AJ15" i="20"/>
  <c r="AJ16" i="20"/>
  <c r="AJ17" i="20"/>
  <c r="AK12" i="20"/>
  <c r="AK13" i="20"/>
  <c r="AK14" i="20"/>
  <c r="AK51" i="20" s="1"/>
  <c r="AK15" i="20"/>
  <c r="AK16" i="20"/>
  <c r="AK17" i="20"/>
  <c r="AL12" i="20"/>
  <c r="AL13" i="20"/>
  <c r="AL50" i="20" s="1"/>
  <c r="AL14" i="20"/>
  <c r="AL15" i="20"/>
  <c r="AL52" i="20" s="1"/>
  <c r="AL16" i="20"/>
  <c r="AL17" i="20"/>
  <c r="AM12" i="20"/>
  <c r="AM13" i="20"/>
  <c r="AM14" i="20"/>
  <c r="AM15" i="20"/>
  <c r="AM16" i="20"/>
  <c r="AM53" i="20" s="1"/>
  <c r="AM17" i="20"/>
  <c r="AN12" i="20"/>
  <c r="AN13" i="20"/>
  <c r="AN14" i="20"/>
  <c r="AN15" i="20"/>
  <c r="AN16" i="20"/>
  <c r="AN17" i="20"/>
  <c r="AN54" i="20" s="1"/>
  <c r="AO12" i="20"/>
  <c r="AO13" i="20"/>
  <c r="AO14" i="20"/>
  <c r="AO15" i="20"/>
  <c r="AO16" i="20"/>
  <c r="AO53" i="20" s="1"/>
  <c r="AO17" i="20"/>
  <c r="AO10" i="20"/>
  <c r="AP12" i="20"/>
  <c r="AP10" i="20" s="1"/>
  <c r="AP13" i="20"/>
  <c r="AP14" i="20"/>
  <c r="AP15" i="20"/>
  <c r="AP16" i="20"/>
  <c r="AP17" i="20"/>
  <c r="AP54" i="20" s="1"/>
  <c r="AT13" i="20"/>
  <c r="AT14" i="20"/>
  <c r="AT15" i="20"/>
  <c r="AT16" i="20"/>
  <c r="AT53" i="20" s="1"/>
  <c r="AT17" i="20"/>
  <c r="AT10" i="20"/>
  <c r="AU10" i="20"/>
  <c r="AV13" i="20"/>
  <c r="AV14" i="20"/>
  <c r="AV15" i="20"/>
  <c r="AV16" i="20"/>
  <c r="AV17" i="20"/>
  <c r="AV54" i="20" s="1"/>
  <c r="AW13" i="20"/>
  <c r="AW10" i="20" s="1"/>
  <c r="AW14" i="20"/>
  <c r="AW15" i="20"/>
  <c r="AW16" i="20"/>
  <c r="AW17" i="20"/>
  <c r="AX10" i="20"/>
  <c r="C32" i="20"/>
  <c r="C33" i="20"/>
  <c r="C34" i="20"/>
  <c r="C35" i="20"/>
  <c r="C36" i="20"/>
  <c r="C54" i="20" s="1"/>
  <c r="E32" i="20"/>
  <c r="E33" i="20"/>
  <c r="E34" i="20"/>
  <c r="E35" i="20"/>
  <c r="E36" i="20"/>
  <c r="E29" i="20"/>
  <c r="F29" i="20"/>
  <c r="G32" i="20"/>
  <c r="G33" i="20"/>
  <c r="G34" i="20"/>
  <c r="G35" i="20"/>
  <c r="G36" i="20"/>
  <c r="H29" i="20"/>
  <c r="I32" i="20"/>
  <c r="I33" i="20"/>
  <c r="I34" i="20"/>
  <c r="I35" i="20"/>
  <c r="I36" i="20"/>
  <c r="K32" i="20"/>
  <c r="K33" i="20"/>
  <c r="K34" i="20"/>
  <c r="K35" i="20"/>
  <c r="K36" i="20"/>
  <c r="M32" i="20"/>
  <c r="M33" i="20"/>
  <c r="M34" i="20"/>
  <c r="M35" i="20"/>
  <c r="M53" i="20" s="1"/>
  <c r="M36" i="20"/>
  <c r="O32" i="20"/>
  <c r="O33" i="20"/>
  <c r="O34" i="20"/>
  <c r="O35" i="20"/>
  <c r="O36" i="20"/>
  <c r="O54" i="20" s="1"/>
  <c r="Q34" i="20"/>
  <c r="Q36" i="20"/>
  <c r="S31" i="20"/>
  <c r="S32" i="20"/>
  <c r="S33" i="20"/>
  <c r="S34" i="20"/>
  <c r="S35" i="20"/>
  <c r="S36" i="20"/>
  <c r="T31" i="20"/>
  <c r="T32" i="20"/>
  <c r="T33" i="20"/>
  <c r="T34" i="20"/>
  <c r="T35" i="20"/>
  <c r="T36" i="20"/>
  <c r="U31" i="20"/>
  <c r="U32" i="20"/>
  <c r="U33" i="20"/>
  <c r="U51" i="20" s="1"/>
  <c r="U34" i="20"/>
  <c r="U35" i="20"/>
  <c r="U36" i="20"/>
  <c r="V31" i="20"/>
  <c r="V32" i="20"/>
  <c r="V50" i="20" s="1"/>
  <c r="V33" i="20"/>
  <c r="V34" i="20"/>
  <c r="V52" i="20" s="1"/>
  <c r="V35" i="20"/>
  <c r="V36" i="20"/>
  <c r="W31" i="20"/>
  <c r="W32" i="20"/>
  <c r="W33" i="20"/>
  <c r="W34" i="20"/>
  <c r="W35" i="20"/>
  <c r="W53" i="20" s="1"/>
  <c r="W36" i="20"/>
  <c r="X31" i="20"/>
  <c r="X32" i="20"/>
  <c r="X33" i="20"/>
  <c r="X34" i="20"/>
  <c r="X52" i="20" s="1"/>
  <c r="X35" i="20"/>
  <c r="X36" i="20"/>
  <c r="X54" i="20" s="1"/>
  <c r="Y31" i="20"/>
  <c r="Y32" i="20"/>
  <c r="Y33" i="20"/>
  <c r="Y34" i="20"/>
  <c r="Y35" i="20"/>
  <c r="Y53" i="20" s="1"/>
  <c r="Y36" i="20"/>
  <c r="Y29" i="20"/>
  <c r="Z31" i="20"/>
  <c r="Z32" i="20"/>
  <c r="Z29" i="20" s="1"/>
  <c r="Z33" i="20"/>
  <c r="Z34" i="20"/>
  <c r="Z35" i="20"/>
  <c r="Z36" i="20"/>
  <c r="Z54" i="20" s="1"/>
  <c r="AA31" i="20"/>
  <c r="AA49" i="20" s="1"/>
  <c r="AA32" i="20"/>
  <c r="AA33" i="20"/>
  <c r="AA34" i="20"/>
  <c r="AA35" i="20"/>
  <c r="AA36" i="20"/>
  <c r="AA29" i="20"/>
  <c r="AB31" i="20"/>
  <c r="AB29" i="20" s="1"/>
  <c r="AB32" i="20"/>
  <c r="AB50" i="20" s="1"/>
  <c r="AB33" i="20"/>
  <c r="AB34" i="20"/>
  <c r="AB35" i="20"/>
  <c r="AB36" i="20"/>
  <c r="AC31" i="20"/>
  <c r="AC32" i="20"/>
  <c r="AC33" i="20"/>
  <c r="AC51" i="20" s="1"/>
  <c r="AC34" i="20"/>
  <c r="AC35" i="20"/>
  <c r="AC36" i="20"/>
  <c r="AD31" i="20"/>
  <c r="AD32" i="20"/>
  <c r="AD50" i="20" s="1"/>
  <c r="AD33" i="20"/>
  <c r="AD34" i="20"/>
  <c r="AD52" i="20" s="1"/>
  <c r="AD35" i="20"/>
  <c r="AD36" i="20"/>
  <c r="AE31" i="20"/>
  <c r="AE32" i="20"/>
  <c r="AE33" i="20"/>
  <c r="AE34" i="20"/>
  <c r="AE35" i="20"/>
  <c r="AE53" i="20" s="1"/>
  <c r="AE36" i="20"/>
  <c r="AF31" i="20"/>
  <c r="AF32" i="20"/>
  <c r="AF33" i="20"/>
  <c r="AF34" i="20"/>
  <c r="AF35" i="20"/>
  <c r="AF36" i="20"/>
  <c r="AF54" i="20" s="1"/>
  <c r="AH32" i="20"/>
  <c r="AH36" i="20"/>
  <c r="AJ31" i="20"/>
  <c r="AJ32" i="20"/>
  <c r="AJ33" i="20"/>
  <c r="AJ34" i="20"/>
  <c r="AJ35" i="20"/>
  <c r="AJ36" i="20"/>
  <c r="AJ29" i="20"/>
  <c r="AK31" i="20"/>
  <c r="AK32" i="20"/>
  <c r="AK33" i="20"/>
  <c r="AK34" i="20"/>
  <c r="AK35" i="20"/>
  <c r="AK36" i="20"/>
  <c r="AL31" i="20"/>
  <c r="AL49" i="20" s="1"/>
  <c r="AL32" i="20"/>
  <c r="AL33" i="20"/>
  <c r="AL34" i="20"/>
  <c r="AL35" i="20"/>
  <c r="AL36" i="20"/>
  <c r="AL29" i="20"/>
  <c r="AM31" i="20"/>
  <c r="AM29" i="20" s="1"/>
  <c r="AM32" i="20"/>
  <c r="AM50" i="20" s="1"/>
  <c r="AM33" i="20"/>
  <c r="AM34" i="20"/>
  <c r="AM35" i="20"/>
  <c r="AM36" i="20"/>
  <c r="AN31" i="20"/>
  <c r="AN32" i="20"/>
  <c r="AN33" i="20"/>
  <c r="AN51" i="20" s="1"/>
  <c r="AN34" i="20"/>
  <c r="AN35" i="20"/>
  <c r="AN36" i="20"/>
  <c r="AO31" i="20"/>
  <c r="AO32" i="20"/>
  <c r="AO33" i="20"/>
  <c r="AO34" i="20"/>
  <c r="AO52" i="20" s="1"/>
  <c r="AO35" i="20"/>
  <c r="AO36" i="20"/>
  <c r="AP31" i="20"/>
  <c r="AP32" i="20"/>
  <c r="AP33" i="20"/>
  <c r="AP34" i="20"/>
  <c r="AP35" i="20"/>
  <c r="AP53" i="20" s="1"/>
  <c r="AP36" i="20"/>
  <c r="AT31" i="20"/>
  <c r="AT32" i="20"/>
  <c r="AT33" i="20"/>
  <c r="AT51" i="20" s="1"/>
  <c r="AT34" i="20"/>
  <c r="AT35" i="20"/>
  <c r="AT36" i="20"/>
  <c r="AV31" i="20"/>
  <c r="AV32" i="20"/>
  <c r="AV33" i="20"/>
  <c r="AV51" i="20" s="1"/>
  <c r="AV34" i="20"/>
  <c r="AV35" i="20"/>
  <c r="AV36" i="20"/>
  <c r="AW31" i="20"/>
  <c r="AW32" i="20"/>
  <c r="AW33" i="20"/>
  <c r="AW34" i="20"/>
  <c r="AW52" i="20" s="1"/>
  <c r="AW35" i="20"/>
  <c r="AW36" i="20"/>
  <c r="AZ29" i="20"/>
  <c r="B49" i="20"/>
  <c r="B53" i="20"/>
  <c r="C49" i="20"/>
  <c r="C50" i="20"/>
  <c r="C51" i="20"/>
  <c r="C52" i="20"/>
  <c r="D50" i="20"/>
  <c r="D51" i="20"/>
  <c r="E50" i="20"/>
  <c r="E51" i="20"/>
  <c r="E52" i="20"/>
  <c r="E53" i="20"/>
  <c r="E54" i="20"/>
  <c r="F49" i="20"/>
  <c r="F51" i="20"/>
  <c r="F52" i="20"/>
  <c r="F53" i="20"/>
  <c r="F54" i="20"/>
  <c r="G52" i="20"/>
  <c r="G53" i="20"/>
  <c r="G54" i="20"/>
  <c r="H49" i="20"/>
  <c r="H47" i="20" s="1"/>
  <c r="H51" i="20"/>
  <c r="H53" i="20"/>
  <c r="H54" i="20"/>
  <c r="I49" i="20"/>
  <c r="I50" i="20"/>
  <c r="I52" i="20"/>
  <c r="I54" i="20"/>
  <c r="J49" i="20"/>
  <c r="J50" i="20"/>
  <c r="J51" i="20"/>
  <c r="J53" i="20"/>
  <c r="K49" i="20"/>
  <c r="K50" i="20"/>
  <c r="K51" i="20"/>
  <c r="K52" i="20"/>
  <c r="K54" i="20"/>
  <c r="L50" i="20"/>
  <c r="L51" i="20"/>
  <c r="L52" i="20"/>
  <c r="L53" i="20"/>
  <c r="M50" i="20"/>
  <c r="M52" i="20"/>
  <c r="M54" i="20"/>
  <c r="N49" i="20"/>
  <c r="N51" i="20"/>
  <c r="N52" i="20"/>
  <c r="N53" i="20"/>
  <c r="N54" i="20"/>
  <c r="O50" i="20"/>
  <c r="O53" i="20"/>
  <c r="Q52" i="20"/>
  <c r="S51" i="20"/>
  <c r="S53" i="20"/>
  <c r="S54" i="20"/>
  <c r="T49" i="20"/>
  <c r="T52" i="20"/>
  <c r="T54" i="20"/>
  <c r="U50" i="20"/>
  <c r="U53" i="20"/>
  <c r="V49" i="20"/>
  <c r="V51" i="20"/>
  <c r="V54" i="20"/>
  <c r="W49" i="20"/>
  <c r="W50" i="20"/>
  <c r="W52" i="20"/>
  <c r="X50" i="20"/>
  <c r="X51" i="20"/>
  <c r="X53" i="20"/>
  <c r="Y49" i="20"/>
  <c r="Y51" i="20"/>
  <c r="Y52" i="20"/>
  <c r="Y54" i="20"/>
  <c r="Z50" i="20"/>
  <c r="Z52" i="20"/>
  <c r="Z53" i="20"/>
  <c r="AA51" i="20"/>
  <c r="AA53" i="20"/>
  <c r="AA54" i="20"/>
  <c r="AB49" i="20"/>
  <c r="AB52" i="20"/>
  <c r="AB54" i="20"/>
  <c r="AC50" i="20"/>
  <c r="AC53" i="20"/>
  <c r="AD49" i="20"/>
  <c r="AD51" i="20"/>
  <c r="AD54" i="20"/>
  <c r="AE49" i="20"/>
  <c r="AE50" i="20"/>
  <c r="AE52" i="20"/>
  <c r="AF50" i="20"/>
  <c r="AF51" i="20"/>
  <c r="AF53" i="20"/>
  <c r="AH50" i="20"/>
  <c r="AJ49" i="20"/>
  <c r="AJ51" i="20"/>
  <c r="AJ52" i="20"/>
  <c r="AJ53" i="20"/>
  <c r="AJ54" i="20"/>
  <c r="AK50" i="20"/>
  <c r="AK52" i="20"/>
  <c r="AK53" i="20"/>
  <c r="AK54" i="20"/>
  <c r="AL51" i="20"/>
  <c r="AL53" i="20"/>
  <c r="AL54" i="20"/>
  <c r="AM49" i="20"/>
  <c r="AM52" i="20"/>
  <c r="AM54" i="20"/>
  <c r="AN49" i="20"/>
  <c r="AN50" i="20"/>
  <c r="AN53" i="20"/>
  <c r="AO49" i="20"/>
  <c r="AO50" i="20"/>
  <c r="AO51" i="20"/>
  <c r="AO54" i="20"/>
  <c r="AP49" i="20"/>
  <c r="AP50" i="20"/>
  <c r="AP51" i="20"/>
  <c r="AP52" i="20"/>
  <c r="AQ49" i="20"/>
  <c r="AQ51" i="20"/>
  <c r="AQ52" i="20"/>
  <c r="AQ53" i="20"/>
  <c r="AQ54" i="20"/>
  <c r="AR50" i="20"/>
  <c r="AR52" i="20"/>
  <c r="AR53" i="20"/>
  <c r="AS49" i="20"/>
  <c r="AS50" i="20"/>
  <c r="AS52" i="20"/>
  <c r="AS53" i="20"/>
  <c r="AT50" i="20"/>
  <c r="AT52" i="20"/>
  <c r="AT54" i="20"/>
  <c r="AU49" i="20"/>
  <c r="AU50" i="20"/>
  <c r="AU51" i="20"/>
  <c r="AU53" i="20"/>
  <c r="AV50" i="20"/>
  <c r="AV52" i="20"/>
  <c r="AV53" i="20"/>
  <c r="AW49" i="20"/>
  <c r="AW51" i="20"/>
  <c r="AW53" i="20"/>
  <c r="AW54" i="20"/>
  <c r="AX50" i="20"/>
  <c r="AX53" i="20"/>
  <c r="AY49" i="20"/>
  <c r="AY50" i="20"/>
  <c r="AY51" i="20"/>
  <c r="AY53" i="20"/>
  <c r="AZ49" i="20"/>
  <c r="AZ50" i="20"/>
  <c r="AZ52" i="20"/>
  <c r="AZ53" i="20"/>
  <c r="BA50" i="20"/>
  <c r="BA52" i="20"/>
  <c r="BA53" i="20"/>
  <c r="B32" i="20"/>
  <c r="B50" i="20" s="1"/>
  <c r="C238" i="192"/>
  <c r="C236" i="192"/>
  <c r="C235" i="192"/>
  <c r="C234" i="192"/>
  <c r="C233" i="192"/>
  <c r="B318" i="192"/>
  <c r="B165" i="192" s="1"/>
  <c r="B337" i="192"/>
  <c r="C318" i="192"/>
  <c r="C165" i="192" s="1"/>
  <c r="C337" i="192"/>
  <c r="D318" i="192"/>
  <c r="D337" i="192"/>
  <c r="D216" i="192"/>
  <c r="D217" i="192"/>
  <c r="D219" i="192"/>
  <c r="D234" i="192"/>
  <c r="D235" i="192"/>
  <c r="D231" i="192" s="1"/>
  <c r="D12" i="192" s="1"/>
  <c r="D236" i="192"/>
  <c r="D237" i="192"/>
  <c r="D238" i="192"/>
  <c r="D233" i="192"/>
  <c r="C216" i="192"/>
  <c r="C217" i="192"/>
  <c r="C218" i="192"/>
  <c r="C219" i="192"/>
  <c r="E219" i="192" s="1"/>
  <c r="C220" i="192"/>
  <c r="C215" i="192"/>
  <c r="B234" i="192"/>
  <c r="B235" i="192"/>
  <c r="B236" i="192"/>
  <c r="B237" i="192"/>
  <c r="B238" i="192"/>
  <c r="B233" i="192"/>
  <c r="B231" i="192" s="1"/>
  <c r="B216" i="192"/>
  <c r="B217" i="192"/>
  <c r="B218" i="192"/>
  <c r="B219" i="192"/>
  <c r="B220" i="192"/>
  <c r="B215" i="192"/>
  <c r="B213" i="192" s="1"/>
  <c r="B11" i="192" s="1"/>
  <c r="D268" i="192"/>
  <c r="D269" i="192"/>
  <c r="D270" i="192"/>
  <c r="D271" i="192"/>
  <c r="D272" i="192"/>
  <c r="D251" i="192"/>
  <c r="D253" i="192"/>
  <c r="D254" i="192"/>
  <c r="D250" i="192"/>
  <c r="C268" i="192"/>
  <c r="C270" i="192"/>
  <c r="C272" i="192"/>
  <c r="C267" i="192"/>
  <c r="C251" i="192"/>
  <c r="C252" i="192"/>
  <c r="C253" i="192"/>
  <c r="C254" i="192"/>
  <c r="C255" i="192"/>
  <c r="B269" i="192"/>
  <c r="B270" i="192"/>
  <c r="B267" i="192"/>
  <c r="H338" i="192"/>
  <c r="H339" i="192"/>
  <c r="H341" i="192"/>
  <c r="H337" i="192"/>
  <c r="D338" i="192"/>
  <c r="D339" i="192"/>
  <c r="D340" i="192"/>
  <c r="D341" i="192"/>
  <c r="G338" i="192"/>
  <c r="G339" i="192"/>
  <c r="G340" i="192"/>
  <c r="G341" i="192"/>
  <c r="G342" i="192"/>
  <c r="G337" i="192"/>
  <c r="C338" i="192"/>
  <c r="E338" i="192" s="1"/>
  <c r="C341" i="192"/>
  <c r="F340" i="192"/>
  <c r="F341" i="192"/>
  <c r="F342" i="192"/>
  <c r="F337" i="192"/>
  <c r="B338" i="192"/>
  <c r="B339" i="192"/>
  <c r="B340" i="192"/>
  <c r="B341" i="192"/>
  <c r="B342" i="192"/>
  <c r="H319" i="192"/>
  <c r="I319" i="192" s="1"/>
  <c r="H321" i="192"/>
  <c r="H168" i="192" s="1"/>
  <c r="H322" i="192"/>
  <c r="H323" i="192"/>
  <c r="H318" i="192"/>
  <c r="G318" i="192"/>
  <c r="G319" i="192"/>
  <c r="G320" i="192"/>
  <c r="G167" i="192" s="1"/>
  <c r="G321" i="192"/>
  <c r="G322" i="192"/>
  <c r="G323" i="192"/>
  <c r="D319" i="192"/>
  <c r="D320" i="192"/>
  <c r="D322" i="192"/>
  <c r="C319" i="192"/>
  <c r="C321" i="192"/>
  <c r="C322" i="192"/>
  <c r="C323" i="192"/>
  <c r="F319" i="192"/>
  <c r="F320" i="192"/>
  <c r="F321" i="192"/>
  <c r="F323" i="192"/>
  <c r="F318" i="192"/>
  <c r="B319" i="192"/>
  <c r="B320" i="192"/>
  <c r="B321" i="192"/>
  <c r="B322" i="192"/>
  <c r="B323" i="192"/>
  <c r="B12" i="192"/>
  <c r="B9" i="192" s="1"/>
  <c r="C213" i="192"/>
  <c r="C11" i="192" s="1"/>
  <c r="B250" i="192"/>
  <c r="B253" i="192"/>
  <c r="B300" i="192"/>
  <c r="B302" i="192"/>
  <c r="E302" i="192" s="1"/>
  <c r="B303" i="192"/>
  <c r="B304" i="192"/>
  <c r="B305" i="192"/>
  <c r="E305" i="192" s="1"/>
  <c r="B283" i="192"/>
  <c r="B144" i="192" s="1"/>
  <c r="B284" i="192"/>
  <c r="B285" i="192"/>
  <c r="B286" i="192"/>
  <c r="B287" i="192"/>
  <c r="B288" i="192"/>
  <c r="B149" i="192" s="1"/>
  <c r="E149" i="192" s="1"/>
  <c r="C300" i="192"/>
  <c r="C301" i="192"/>
  <c r="C302" i="192"/>
  <c r="C303" i="192"/>
  <c r="C304" i="192"/>
  <c r="C305" i="192"/>
  <c r="C298" i="192"/>
  <c r="C43" i="192" s="1"/>
  <c r="C283" i="192"/>
  <c r="C284" i="192"/>
  <c r="C145" i="192" s="1"/>
  <c r="C285" i="192"/>
  <c r="C286" i="192"/>
  <c r="C287" i="192"/>
  <c r="E287" i="192" s="1"/>
  <c r="C288" i="192"/>
  <c r="D300" i="192"/>
  <c r="D298" i="192" s="1"/>
  <c r="D43" i="192" s="1"/>
  <c r="D301" i="192"/>
  <c r="D302" i="192"/>
  <c r="D303" i="192"/>
  <c r="D304" i="192"/>
  <c r="D305" i="192"/>
  <c r="D283" i="192"/>
  <c r="D285" i="192"/>
  <c r="D286" i="192"/>
  <c r="D287" i="192"/>
  <c r="D288" i="192"/>
  <c r="E288" i="192" s="1"/>
  <c r="B335" i="192"/>
  <c r="B61" i="192"/>
  <c r="B58" i="192" s="1"/>
  <c r="B316" i="192"/>
  <c r="B60" i="192" s="1"/>
  <c r="G335" i="192"/>
  <c r="G61" i="192" s="1"/>
  <c r="G58" i="192" s="1"/>
  <c r="G316" i="192"/>
  <c r="G60" i="192" s="1"/>
  <c r="B371" i="192"/>
  <c r="B369" i="192" s="1"/>
  <c r="B372" i="192"/>
  <c r="B373" i="192"/>
  <c r="B374" i="192"/>
  <c r="B375" i="192"/>
  <c r="B376" i="192"/>
  <c r="B353" i="192"/>
  <c r="B354" i="192"/>
  <c r="B355" i="192"/>
  <c r="B356" i="192"/>
  <c r="B357" i="192"/>
  <c r="B358" i="192"/>
  <c r="C371" i="192"/>
  <c r="C372" i="192"/>
  <c r="C373" i="192"/>
  <c r="C375" i="192"/>
  <c r="C353" i="192"/>
  <c r="C357" i="192"/>
  <c r="C185" i="192" s="1"/>
  <c r="D371" i="192"/>
  <c r="D355" i="192"/>
  <c r="D358" i="192"/>
  <c r="B388" i="192"/>
  <c r="B389" i="192"/>
  <c r="B391" i="192"/>
  <c r="B392" i="192"/>
  <c r="B393" i="192"/>
  <c r="B409" i="192"/>
  <c r="C407" i="192"/>
  <c r="C408" i="192"/>
  <c r="C409" i="192"/>
  <c r="C391" i="192"/>
  <c r="C393" i="192"/>
  <c r="D405" i="192"/>
  <c r="D408" i="192"/>
  <c r="D409" i="192"/>
  <c r="D410" i="192"/>
  <c r="D390" i="192"/>
  <c r="D391" i="192"/>
  <c r="B107" i="192"/>
  <c r="B108" i="192"/>
  <c r="B109" i="192"/>
  <c r="E109" i="192" s="1"/>
  <c r="B110" i="192"/>
  <c r="B111" i="192"/>
  <c r="B112" i="192"/>
  <c r="C107" i="192"/>
  <c r="C108" i="192"/>
  <c r="C109" i="192"/>
  <c r="C110" i="192"/>
  <c r="C112" i="192"/>
  <c r="D108" i="192"/>
  <c r="D109" i="192"/>
  <c r="D111" i="192"/>
  <c r="E108" i="192"/>
  <c r="B127" i="192"/>
  <c r="B130" i="192"/>
  <c r="C128" i="192"/>
  <c r="C130" i="192"/>
  <c r="C132" i="192"/>
  <c r="D128" i="192"/>
  <c r="D130" i="192"/>
  <c r="D131" i="192"/>
  <c r="E253" i="192"/>
  <c r="E130" i="192" s="1"/>
  <c r="E270" i="192"/>
  <c r="B147" i="192"/>
  <c r="E147" i="192" s="1"/>
  <c r="B148" i="192"/>
  <c r="E148" i="192" s="1"/>
  <c r="C144" i="192"/>
  <c r="C146" i="192"/>
  <c r="C147" i="192"/>
  <c r="C148" i="192"/>
  <c r="C149" i="192"/>
  <c r="D146" i="192"/>
  <c r="D147" i="192"/>
  <c r="D148" i="192"/>
  <c r="D149" i="192"/>
  <c r="B166" i="192"/>
  <c r="B167" i="192"/>
  <c r="B168" i="192"/>
  <c r="B169" i="192"/>
  <c r="B170" i="192"/>
  <c r="C166" i="192"/>
  <c r="C169" i="192"/>
  <c r="D166" i="192"/>
  <c r="D167" i="192"/>
  <c r="D169" i="192"/>
  <c r="E166" i="192"/>
  <c r="F165" i="192"/>
  <c r="F168" i="192"/>
  <c r="F170" i="192"/>
  <c r="G165" i="192"/>
  <c r="G163" i="192" s="1"/>
  <c r="G166" i="192"/>
  <c r="G168" i="192"/>
  <c r="G169" i="192"/>
  <c r="G170" i="192"/>
  <c r="H165" i="192"/>
  <c r="H166" i="192"/>
  <c r="B182" i="192"/>
  <c r="B183" i="192"/>
  <c r="B184" i="192"/>
  <c r="B185" i="192"/>
  <c r="C181" i="192"/>
  <c r="B202" i="192"/>
  <c r="C201" i="192"/>
  <c r="E216" i="192"/>
  <c r="E217" i="192"/>
  <c r="E234" i="192"/>
  <c r="E235" i="192"/>
  <c r="E236" i="192"/>
  <c r="E238" i="192"/>
  <c r="E285" i="192"/>
  <c r="E286" i="192"/>
  <c r="E303" i="192"/>
  <c r="E304" i="192"/>
  <c r="I318" i="192"/>
  <c r="I321" i="192"/>
  <c r="I323" i="192"/>
  <c r="E318" i="192"/>
  <c r="E319" i="192"/>
  <c r="E322" i="192"/>
  <c r="E323" i="192"/>
  <c r="I337" i="192"/>
  <c r="I340" i="192"/>
  <c r="E337" i="192"/>
  <c r="E341" i="192"/>
  <c r="E352" i="192"/>
  <c r="E320" i="192" l="1"/>
  <c r="C316" i="192"/>
  <c r="E371" i="192"/>
  <c r="B105" i="192"/>
  <c r="AE29" i="20"/>
  <c r="AE51" i="20"/>
  <c r="AE47" i="20" s="1"/>
  <c r="AD29" i="20"/>
  <c r="U49" i="20"/>
  <c r="U29" i="20"/>
  <c r="S10" i="20"/>
  <c r="D170" i="192"/>
  <c r="AZ51" i="20"/>
  <c r="AZ47" i="20" s="1"/>
  <c r="H320" i="192"/>
  <c r="AZ10" i="20"/>
  <c r="H342" i="192"/>
  <c r="AZ54" i="20"/>
  <c r="AR10" i="20"/>
  <c r="AR51" i="20"/>
  <c r="D252" i="192"/>
  <c r="E358" i="192"/>
  <c r="B186" i="192"/>
  <c r="M29" i="20"/>
  <c r="M51" i="20"/>
  <c r="AE10" i="20"/>
  <c r="I165" i="192"/>
  <c r="E409" i="192"/>
  <c r="AD53" i="20"/>
  <c r="AD10" i="20"/>
  <c r="X49" i="51"/>
  <c r="X29" i="51"/>
  <c r="D201" i="192"/>
  <c r="E391" i="192"/>
  <c r="B163" i="192"/>
  <c r="D220" i="192"/>
  <c r="BB10" i="20"/>
  <c r="I341" i="192"/>
  <c r="I47" i="20"/>
  <c r="AX29" i="20"/>
  <c r="AX49" i="20"/>
  <c r="AX47" i="20" s="1"/>
  <c r="AU52" i="20"/>
  <c r="AU47" i="20" s="1"/>
  <c r="AU29" i="20"/>
  <c r="D284" i="192"/>
  <c r="AQ10" i="20"/>
  <c r="AQ50" i="20"/>
  <c r="AQ47" i="20" s="1"/>
  <c r="AS10" i="20"/>
  <c r="AS54" i="20"/>
  <c r="AS51" i="20"/>
  <c r="AS29" i="20"/>
  <c r="D29" i="20"/>
  <c r="C127" i="192"/>
  <c r="C248" i="192"/>
  <c r="C29" i="192" s="1"/>
  <c r="E250" i="192"/>
  <c r="I168" i="192"/>
  <c r="C142" i="192"/>
  <c r="E169" i="192"/>
  <c r="B181" i="192"/>
  <c r="B351" i="192"/>
  <c r="H316" i="192"/>
  <c r="H60" i="192" s="1"/>
  <c r="C281" i="192"/>
  <c r="C42" i="192" s="1"/>
  <c r="C40" i="192" s="1"/>
  <c r="S49" i="20"/>
  <c r="S47" i="20" s="1"/>
  <c r="S29" i="20"/>
  <c r="D52" i="20"/>
  <c r="P34" i="20"/>
  <c r="AG47" i="51"/>
  <c r="AG49" i="184"/>
  <c r="AG29" i="184"/>
  <c r="B301" i="192"/>
  <c r="B298" i="192" s="1"/>
  <c r="B77" i="192"/>
  <c r="H335" i="192"/>
  <c r="H61" i="192" s="1"/>
  <c r="H58" i="192" s="1"/>
  <c r="E283" i="192"/>
  <c r="D281" i="192"/>
  <c r="D42" i="192" s="1"/>
  <c r="D40" i="192" s="1"/>
  <c r="D165" i="192"/>
  <c r="T50" i="20"/>
  <c r="T47" i="20" s="1"/>
  <c r="T29" i="20"/>
  <c r="E49" i="20"/>
  <c r="E47" i="20" s="1"/>
  <c r="E10" i="20"/>
  <c r="B52" i="20"/>
  <c r="B10" i="20"/>
  <c r="D53" i="20"/>
  <c r="P35" i="20"/>
  <c r="BB47" i="20"/>
  <c r="H169" i="192"/>
  <c r="D144" i="192"/>
  <c r="B146" i="192"/>
  <c r="E146" i="192" s="1"/>
  <c r="E300" i="192"/>
  <c r="AL47" i="20"/>
  <c r="F50" i="20"/>
  <c r="F47" i="20" s="1"/>
  <c r="F10" i="20"/>
  <c r="D54" i="20"/>
  <c r="P36" i="20"/>
  <c r="E215" i="192"/>
  <c r="D107" i="192"/>
  <c r="Z52" i="51"/>
  <c r="Z10" i="51"/>
  <c r="C271" i="192"/>
  <c r="C131" i="192" s="1"/>
  <c r="AM47" i="20"/>
  <c r="AC49" i="20"/>
  <c r="AC47" i="20" s="1"/>
  <c r="AC29" i="20"/>
  <c r="K29" i="20"/>
  <c r="C29" i="20"/>
  <c r="AB10" i="20"/>
  <c r="AB51" i="20"/>
  <c r="AA10" i="20"/>
  <c r="M47" i="20"/>
  <c r="J10" i="20"/>
  <c r="J52" i="20"/>
  <c r="I10" i="20"/>
  <c r="D10" i="20"/>
  <c r="BA51" i="20"/>
  <c r="BA10" i="20"/>
  <c r="BC50" i="20"/>
  <c r="BC47" i="20" s="1"/>
  <c r="BC10" i="20"/>
  <c r="P32" i="20"/>
  <c r="N29" i="20"/>
  <c r="N50" i="20"/>
  <c r="N47" i="20" s="1"/>
  <c r="BB54" i="20"/>
  <c r="R53" i="51"/>
  <c r="R29" i="51"/>
  <c r="AA53" i="51"/>
  <c r="AA47" i="51" s="1"/>
  <c r="AA10" i="51"/>
  <c r="AK50" i="184"/>
  <c r="AK29" i="184"/>
  <c r="AP47" i="20"/>
  <c r="K47" i="20"/>
  <c r="AT29" i="20"/>
  <c r="AT49" i="20"/>
  <c r="AT47" i="20" s="1"/>
  <c r="AD47" i="20"/>
  <c r="AK49" i="20"/>
  <c r="AK47" i="20" s="1"/>
  <c r="AK10" i="20"/>
  <c r="AC52" i="20"/>
  <c r="AC10" i="20"/>
  <c r="D321" i="192"/>
  <c r="AY10" i="20"/>
  <c r="AY52" i="20"/>
  <c r="AY47" i="20" s="1"/>
  <c r="AY29" i="20"/>
  <c r="D342" i="192"/>
  <c r="D335" i="192" s="1"/>
  <c r="D61" i="192" s="1"/>
  <c r="AY54" i="20"/>
  <c r="AR29" i="20"/>
  <c r="AR49" i="20"/>
  <c r="D267" i="192"/>
  <c r="L29" i="20"/>
  <c r="L49" i="20"/>
  <c r="L47" i="20" s="1"/>
  <c r="D47" i="20"/>
  <c r="E53" i="184"/>
  <c r="M35" i="184"/>
  <c r="F161" i="46206"/>
  <c r="F219" i="46206" s="1"/>
  <c r="E107" i="192"/>
  <c r="B281" i="192"/>
  <c r="AV29" i="20"/>
  <c r="AV49" i="20"/>
  <c r="AV47" i="20" s="1"/>
  <c r="AN29" i="20"/>
  <c r="AF52" i="20"/>
  <c r="AF47" i="20" s="1"/>
  <c r="AF29" i="20"/>
  <c r="V47" i="20"/>
  <c r="G50" i="20"/>
  <c r="G29" i="20"/>
  <c r="AM10" i="20"/>
  <c r="AM51" i="20"/>
  <c r="AL10" i="20"/>
  <c r="AF10" i="20"/>
  <c r="Y10" i="20"/>
  <c r="Y50" i="20"/>
  <c r="Y47" i="20" s="1"/>
  <c r="X47" i="20"/>
  <c r="U52" i="20"/>
  <c r="U10" i="20"/>
  <c r="T10" i="20"/>
  <c r="O10" i="20"/>
  <c r="O49" i="20"/>
  <c r="O47" i="20" s="1"/>
  <c r="D218" i="192"/>
  <c r="D213" i="192" s="1"/>
  <c r="BB52" i="20"/>
  <c r="U36" i="51"/>
  <c r="Q54" i="51"/>
  <c r="Q29" i="51"/>
  <c r="U52" i="51"/>
  <c r="U31" i="51"/>
  <c r="M29" i="51"/>
  <c r="M49" i="51"/>
  <c r="V10" i="184"/>
  <c r="AD10" i="184"/>
  <c r="AJ46" i="184"/>
  <c r="C47" i="20"/>
  <c r="AW50" i="20"/>
  <c r="AW47" i="20" s="1"/>
  <c r="W29" i="20"/>
  <c r="W51" i="20"/>
  <c r="W47" i="20" s="1"/>
  <c r="V29" i="20"/>
  <c r="O52" i="20"/>
  <c r="O29" i="20"/>
  <c r="I51" i="20"/>
  <c r="AN52" i="20"/>
  <c r="AN47" i="20" s="1"/>
  <c r="AN10" i="20"/>
  <c r="B29" i="20"/>
  <c r="AH47" i="51"/>
  <c r="N29" i="51"/>
  <c r="N53" i="51"/>
  <c r="V35" i="51"/>
  <c r="K53" i="51"/>
  <c r="K29" i="51"/>
  <c r="AJ51" i="51"/>
  <c r="AJ29" i="51"/>
  <c r="C339" i="192"/>
  <c r="C167" i="192" s="1"/>
  <c r="AC10" i="51"/>
  <c r="AC49" i="51"/>
  <c r="H52" i="51"/>
  <c r="H47" i="51" s="1"/>
  <c r="H10" i="51"/>
  <c r="G49" i="51"/>
  <c r="G10" i="51"/>
  <c r="K12" i="51"/>
  <c r="AM53" i="51"/>
  <c r="AM47" i="51" s="1"/>
  <c r="C237" i="192"/>
  <c r="C231" i="192" s="1"/>
  <c r="R50" i="184"/>
  <c r="Z32" i="184"/>
  <c r="AE46" i="184"/>
  <c r="AI49" i="184"/>
  <c r="AI29" i="184"/>
  <c r="AL10" i="184"/>
  <c r="AP10" i="184"/>
  <c r="F322" i="192"/>
  <c r="AP52" i="184"/>
  <c r="AP50" i="184"/>
  <c r="F339" i="192"/>
  <c r="E233" i="192"/>
  <c r="AO47" i="20"/>
  <c r="AB47" i="20"/>
  <c r="AW29" i="20"/>
  <c r="AP29" i="20"/>
  <c r="AO29" i="20"/>
  <c r="AK29" i="20"/>
  <c r="AA47" i="20"/>
  <c r="I29" i="20"/>
  <c r="X10" i="20"/>
  <c r="G10" i="20"/>
  <c r="G49" i="20"/>
  <c r="G47" i="20" s="1"/>
  <c r="U13" i="51"/>
  <c r="C389" i="192" s="1"/>
  <c r="M10" i="51"/>
  <c r="M50" i="51"/>
  <c r="J34" i="51"/>
  <c r="F52" i="51"/>
  <c r="AE47" i="51"/>
  <c r="V53" i="184"/>
  <c r="V46" i="184" s="1"/>
  <c r="J47" i="20"/>
  <c r="X29" i="20"/>
  <c r="AJ10" i="20"/>
  <c r="AJ50" i="20"/>
  <c r="AJ47" i="20" s="1"/>
  <c r="Z10" i="20"/>
  <c r="Z49" i="20"/>
  <c r="Z47" i="20" s="1"/>
  <c r="L10" i="20"/>
  <c r="AR54" i="20"/>
  <c r="G50" i="51"/>
  <c r="K13" i="51"/>
  <c r="K50" i="51" s="1"/>
  <c r="AR29" i="184"/>
  <c r="AR48" i="184"/>
  <c r="AR46" i="184" s="1"/>
  <c r="F338" i="192"/>
  <c r="AP49" i="184"/>
  <c r="AP46" i="184" s="1"/>
  <c r="B213" i="46206"/>
  <c r="R47" i="51"/>
  <c r="Y10" i="51"/>
  <c r="Y51" i="51"/>
  <c r="Y47" i="51" s="1"/>
  <c r="P49" i="51"/>
  <c r="P10" i="51"/>
  <c r="U51" i="51"/>
  <c r="C49" i="51"/>
  <c r="C10" i="51"/>
  <c r="AM29" i="51"/>
  <c r="Z50" i="184"/>
  <c r="Q10" i="184"/>
  <c r="Q50" i="184"/>
  <c r="Y50" i="184" s="1"/>
  <c r="Z49" i="184"/>
  <c r="R53" i="184"/>
  <c r="Z35" i="184"/>
  <c r="AF29" i="184"/>
  <c r="BC29" i="20"/>
  <c r="P53" i="51"/>
  <c r="P29" i="51"/>
  <c r="R10" i="51"/>
  <c r="J49" i="51"/>
  <c r="AN29" i="51"/>
  <c r="AM10" i="51"/>
  <c r="AJ10" i="51"/>
  <c r="B10" i="51"/>
  <c r="B51" i="51"/>
  <c r="B47" i="51" s="1"/>
  <c r="J14" i="51"/>
  <c r="C355" i="192" s="1"/>
  <c r="T46" i="184"/>
  <c r="Z17" i="184"/>
  <c r="M15" i="184"/>
  <c r="M10" i="184" s="1"/>
  <c r="P29" i="184"/>
  <c r="Z30" i="184"/>
  <c r="AJ29" i="184"/>
  <c r="AD48" i="184"/>
  <c r="AL50" i="184"/>
  <c r="AD52" i="184"/>
  <c r="AB53" i="184"/>
  <c r="S53" i="184"/>
  <c r="S29" i="184"/>
  <c r="Y35" i="184"/>
  <c r="B410" i="192" s="1"/>
  <c r="G46" i="184"/>
  <c r="B161" i="46206"/>
  <c r="B219" i="46206" s="1"/>
  <c r="L164" i="46206"/>
  <c r="M214" i="46206"/>
  <c r="O47" i="51"/>
  <c r="E47" i="51"/>
  <c r="Z47" i="51"/>
  <c r="T53" i="51"/>
  <c r="T29" i="51"/>
  <c r="C53" i="51"/>
  <c r="C29" i="51"/>
  <c r="T10" i="51"/>
  <c r="T49" i="51"/>
  <c r="T47" i="51" s="1"/>
  <c r="I51" i="51"/>
  <c r="I47" i="51" s="1"/>
  <c r="K14" i="51"/>
  <c r="K51" i="51" s="1"/>
  <c r="E54" i="51"/>
  <c r="K17" i="51"/>
  <c r="K54" i="51" s="1"/>
  <c r="E10" i="51"/>
  <c r="S51" i="51"/>
  <c r="S47" i="51" s="1"/>
  <c r="S10" i="51"/>
  <c r="U53" i="51"/>
  <c r="AE29" i="51"/>
  <c r="F50" i="51"/>
  <c r="F47" i="51" s="1"/>
  <c r="J13" i="51"/>
  <c r="C354" i="192" s="1"/>
  <c r="C182" i="192" s="1"/>
  <c r="F10" i="51"/>
  <c r="Y14" i="184"/>
  <c r="B390" i="192" s="1"/>
  <c r="E50" i="184"/>
  <c r="M50" i="184" s="1"/>
  <c r="M32" i="184"/>
  <c r="E10" i="184"/>
  <c r="AK46" i="184"/>
  <c r="AB49" i="184"/>
  <c r="AE10" i="184"/>
  <c r="AC51" i="184"/>
  <c r="AC46" i="184" s="1"/>
  <c r="AC29" i="184"/>
  <c r="AE52" i="184"/>
  <c r="AC53" i="184"/>
  <c r="AQ53" i="184"/>
  <c r="U51" i="184"/>
  <c r="Y33" i="184"/>
  <c r="B408" i="192" s="1"/>
  <c r="Q46" i="184"/>
  <c r="I10" i="51"/>
  <c r="Q49" i="51"/>
  <c r="Q47" i="51" s="1"/>
  <c r="Q10" i="51"/>
  <c r="U12" i="51"/>
  <c r="U32" i="51"/>
  <c r="J36" i="51"/>
  <c r="J29" i="51" s="1"/>
  <c r="B54" i="51"/>
  <c r="AF10" i="51"/>
  <c r="AD53" i="51"/>
  <c r="AD47" i="51" s="1"/>
  <c r="AD10" i="51"/>
  <c r="AD29" i="51"/>
  <c r="AL10" i="51"/>
  <c r="AE10" i="51"/>
  <c r="AF29" i="51"/>
  <c r="R29" i="184"/>
  <c r="I52" i="184"/>
  <c r="I46" i="184" s="1"/>
  <c r="M34" i="184"/>
  <c r="G51" i="184"/>
  <c r="M51" i="184" s="1"/>
  <c r="E29" i="184"/>
  <c r="AB46" i="184"/>
  <c r="AG51" i="184"/>
  <c r="AG46" i="184" s="1"/>
  <c r="AL51" i="184"/>
  <c r="AL29" i="184"/>
  <c r="L29" i="184"/>
  <c r="E46" i="184"/>
  <c r="L180" i="46206"/>
  <c r="Z175" i="46206"/>
  <c r="Z29" i="51"/>
  <c r="G53" i="51"/>
  <c r="G29" i="51"/>
  <c r="AG10" i="51"/>
  <c r="V12" i="51"/>
  <c r="N10" i="51"/>
  <c r="N49" i="51"/>
  <c r="N47" i="51" s="1"/>
  <c r="U16" i="51"/>
  <c r="C392" i="192" s="1"/>
  <c r="O10" i="51"/>
  <c r="O53" i="51"/>
  <c r="J51" i="51"/>
  <c r="AN47" i="51"/>
  <c r="J17" i="51"/>
  <c r="C358" i="192" s="1"/>
  <c r="J15" i="51"/>
  <c r="C356" i="192" s="1"/>
  <c r="B52" i="51"/>
  <c r="S46" i="184"/>
  <c r="I10" i="184"/>
  <c r="AF46" i="184"/>
  <c r="AD29" i="184"/>
  <c r="AD51" i="184"/>
  <c r="Y32" i="184"/>
  <c r="B407" i="192" s="1"/>
  <c r="Y31" i="184"/>
  <c r="B406" i="192" s="1"/>
  <c r="B199" i="192" s="1"/>
  <c r="Q49" i="184"/>
  <c r="Q29" i="184"/>
  <c r="H161" i="46206"/>
  <c r="H219" i="46206" s="1"/>
  <c r="L165" i="46206"/>
  <c r="Y29" i="51"/>
  <c r="O29" i="51"/>
  <c r="I53" i="51"/>
  <c r="I29" i="51"/>
  <c r="AH10" i="51"/>
  <c r="X10" i="51"/>
  <c r="X50" i="51"/>
  <c r="U14" i="51"/>
  <c r="C390" i="192" s="1"/>
  <c r="C200" i="192" s="1"/>
  <c r="M51" i="51"/>
  <c r="Z52" i="184"/>
  <c r="Z33" i="184"/>
  <c r="P51" i="184"/>
  <c r="P46" i="184" s="1"/>
  <c r="C29" i="184"/>
  <c r="M31" i="184"/>
  <c r="C49" i="184"/>
  <c r="AC10" i="184"/>
  <c r="AM29" i="184"/>
  <c r="AM48" i="184"/>
  <c r="AM46" i="184" s="1"/>
  <c r="U48" i="184"/>
  <c r="U46" i="184" s="1"/>
  <c r="U29" i="184"/>
  <c r="AI161" i="46206"/>
  <c r="AI219" i="46206" s="1"/>
  <c r="AP161" i="46206"/>
  <c r="AP219" i="46206" s="1"/>
  <c r="AS161" i="46206"/>
  <c r="AS219" i="46206" s="1"/>
  <c r="AS213" i="46206" s="1"/>
  <c r="I29" i="184"/>
  <c r="Z13" i="184"/>
  <c r="Z10" i="184" s="1"/>
  <c r="U53" i="184"/>
  <c r="U49" i="184"/>
  <c r="M182" i="46206"/>
  <c r="M174" i="46206"/>
  <c r="M166" i="46206"/>
  <c r="Y174" i="46206"/>
  <c r="R161" i="46206"/>
  <c r="R219" i="46206" s="1"/>
  <c r="Z166" i="46206"/>
  <c r="AR161" i="46206"/>
  <c r="AR219" i="46206" s="1"/>
  <c r="W213" i="46206"/>
  <c r="Z215" i="46206"/>
  <c r="K161" i="46206"/>
  <c r="K219" i="46206" s="1"/>
  <c r="O161" i="46206"/>
  <c r="O219" i="46206" s="1"/>
  <c r="Y219" i="46206" s="1"/>
  <c r="Z163" i="46206"/>
  <c r="Z161" i="46206" s="1"/>
  <c r="P161" i="46206"/>
  <c r="P219" i="46206" s="1"/>
  <c r="AQ161" i="46206"/>
  <c r="AQ219" i="46206" s="1"/>
  <c r="L42" i="46206"/>
  <c r="X161" i="46206"/>
  <c r="X219" i="46206" s="1"/>
  <c r="Z165" i="46206"/>
  <c r="AL161" i="46206"/>
  <c r="AL219" i="46206" s="1"/>
  <c r="AN48" i="184"/>
  <c r="AN46" i="184" s="1"/>
  <c r="I161" i="46206"/>
  <c r="I219" i="46206" s="1"/>
  <c r="M179" i="46206"/>
  <c r="M171" i="46206"/>
  <c r="C161" i="46206"/>
  <c r="C219" i="46206" s="1"/>
  <c r="M163" i="46206"/>
  <c r="Y178" i="46206"/>
  <c r="U161" i="46206"/>
  <c r="U219" i="46206" s="1"/>
  <c r="Y164" i="46206"/>
  <c r="Y163" i="46206"/>
  <c r="AO161" i="46206"/>
  <c r="AO219" i="46206" s="1"/>
  <c r="T213" i="46206"/>
  <c r="M216" i="46206"/>
  <c r="M183" i="46206"/>
  <c r="M175" i="46206"/>
  <c r="M167" i="46206"/>
  <c r="E161" i="46206"/>
  <c r="E219" i="46206" s="1"/>
  <c r="Y165" i="46206"/>
  <c r="AM161" i="46206"/>
  <c r="AM219" i="46206" s="1"/>
  <c r="J213" i="46206"/>
  <c r="R48" i="184"/>
  <c r="E49" i="184"/>
  <c r="Y30" i="184"/>
  <c r="C191" i="46206"/>
  <c r="J161" i="46206"/>
  <c r="J219" i="46206" s="1"/>
  <c r="Y170" i="46206"/>
  <c r="Z179" i="46206"/>
  <c r="AH161" i="46206"/>
  <c r="AH219" i="46206" s="1"/>
  <c r="L10" i="46206"/>
  <c r="AK213" i="46206"/>
  <c r="AP213" i="46206"/>
  <c r="P53" i="184"/>
  <c r="L172" i="46206"/>
  <c r="G161" i="46206"/>
  <c r="G219" i="46206" s="1"/>
  <c r="Y167" i="46206"/>
  <c r="AK161" i="46206"/>
  <c r="AK219" i="46206" s="1"/>
  <c r="L62" i="46206"/>
  <c r="M12" i="46206"/>
  <c r="M10" i="46206" s="1"/>
  <c r="Y15" i="46206"/>
  <c r="C42" i="46206"/>
  <c r="C215" i="46206" s="1"/>
  <c r="M215" i="46206" s="1"/>
  <c r="B62" i="46206"/>
  <c r="B216" i="46206" s="1"/>
  <c r="L216" i="46206" s="1"/>
  <c r="Y75" i="46206"/>
  <c r="Z85" i="46206"/>
  <c r="I97" i="46206"/>
  <c r="I217" i="46206" s="1"/>
  <c r="I213" i="46206" s="1"/>
  <c r="L14" i="46206"/>
  <c r="Z14" i="46206"/>
  <c r="Z10" i="46206" s="1"/>
  <c r="M48" i="46206"/>
  <c r="O42" i="46206"/>
  <c r="O215" i="46206" s="1"/>
  <c r="O213" i="46206" s="1"/>
  <c r="L78" i="46206"/>
  <c r="V62" i="46206"/>
  <c r="V216" i="46206" s="1"/>
  <c r="Z65" i="46206"/>
  <c r="L99" i="46206"/>
  <c r="B97" i="46206"/>
  <c r="B217" i="46206" s="1"/>
  <c r="J97" i="46206"/>
  <c r="J217" i="46206" s="1"/>
  <c r="G97" i="46206"/>
  <c r="G217" i="46206" s="1"/>
  <c r="G213" i="46206" s="1"/>
  <c r="Y12" i="46206"/>
  <c r="Y10" i="46206" s="1"/>
  <c r="Y74" i="46206"/>
  <c r="Y72" i="46206"/>
  <c r="Z74" i="46206"/>
  <c r="M119" i="46206"/>
  <c r="M111" i="46206"/>
  <c r="M103" i="46206"/>
  <c r="D10" i="46206"/>
  <c r="D214" i="46206" s="1"/>
  <c r="Z15" i="46206"/>
  <c r="B42" i="46206"/>
  <c r="B215" i="46206" s="1"/>
  <c r="L215" i="46206" s="1"/>
  <c r="M46" i="46206"/>
  <c r="M42" i="46206" s="1"/>
  <c r="Q42" i="46206"/>
  <c r="Q215" i="46206" s="1"/>
  <c r="Z44" i="46206"/>
  <c r="Z42" i="46206" s="1"/>
  <c r="Y79" i="46206"/>
  <c r="S62" i="46206"/>
  <c r="S216" i="46206" s="1"/>
  <c r="U62" i="46206"/>
  <c r="U216" i="46206" s="1"/>
  <c r="U213" i="46206" s="1"/>
  <c r="Z86" i="46206"/>
  <c r="Z72" i="46206"/>
  <c r="L113" i="46206"/>
  <c r="L105" i="46206"/>
  <c r="Z97" i="46206"/>
  <c r="P10" i="46206"/>
  <c r="P214" i="46206" s="1"/>
  <c r="Y44" i="46206"/>
  <c r="Y42" i="46206" s="1"/>
  <c r="P62" i="46206"/>
  <c r="P216" i="46206" s="1"/>
  <c r="Z216" i="46206" s="1"/>
  <c r="Y76" i="46206"/>
  <c r="Z84" i="46206"/>
  <c r="Z66" i="46206"/>
  <c r="M113" i="46206"/>
  <c r="M105" i="46206"/>
  <c r="M115" i="46206"/>
  <c r="M107" i="46206"/>
  <c r="E97" i="46206"/>
  <c r="E217" i="46206" s="1"/>
  <c r="E213" i="46206" s="1"/>
  <c r="Q10" i="46206"/>
  <c r="Q214" i="46206" s="1"/>
  <c r="Y83" i="46206"/>
  <c r="Y80" i="46206"/>
  <c r="Y64" i="46206"/>
  <c r="Y62" i="46206" s="1"/>
  <c r="Q62" i="46206"/>
  <c r="Q216" i="46206" s="1"/>
  <c r="Y216" i="46206" s="1"/>
  <c r="Z78" i="46206"/>
  <c r="Z64" i="46206"/>
  <c r="L119" i="46206"/>
  <c r="L111" i="46206"/>
  <c r="L103" i="46206"/>
  <c r="K97" i="46206"/>
  <c r="K217" i="46206" s="1"/>
  <c r="K213" i="46206" s="1"/>
  <c r="H97" i="46206"/>
  <c r="H217" i="46206" s="1"/>
  <c r="H213" i="46206" s="1"/>
  <c r="F97" i="46206"/>
  <c r="F217" i="46206" s="1"/>
  <c r="F213" i="46206" s="1"/>
  <c r="Y97" i="46206"/>
  <c r="Z76" i="46206"/>
  <c r="M130" i="46206"/>
  <c r="AJ130" i="46206"/>
  <c r="AJ218" i="46206" s="1"/>
  <c r="AJ213" i="46206" s="1"/>
  <c r="AL130" i="46206"/>
  <c r="AL218" i="46206" s="1"/>
  <c r="AL213" i="46206" s="1"/>
  <c r="AR130" i="46206"/>
  <c r="AR218" i="46206" s="1"/>
  <c r="AR213" i="46206" s="1"/>
  <c r="AH133" i="169"/>
  <c r="AH16" i="20" s="1"/>
  <c r="P133" i="169"/>
  <c r="P16" i="20" s="1"/>
  <c r="D357" i="192" s="1"/>
  <c r="E357" i="192" s="1"/>
  <c r="P42" i="169"/>
  <c r="J100" i="149"/>
  <c r="U10" i="149"/>
  <c r="M63" i="3"/>
  <c r="Z131" i="3"/>
  <c r="Z132" i="16"/>
  <c r="AO130" i="46206"/>
  <c r="AO218" i="46206" s="1"/>
  <c r="AO213" i="46206" s="1"/>
  <c r="L133" i="46206"/>
  <c r="L130" i="46206" s="1"/>
  <c r="Y147" i="46206"/>
  <c r="Y136" i="46206"/>
  <c r="P42" i="169"/>
  <c r="P13" i="20" s="1"/>
  <c r="D354" i="192" s="1"/>
  <c r="AG42" i="169"/>
  <c r="AG32" i="20" s="1"/>
  <c r="BA10" i="169"/>
  <c r="BA31" i="20" s="1"/>
  <c r="V64" i="149"/>
  <c r="J100" i="149"/>
  <c r="L131" i="3"/>
  <c r="AQ98" i="3"/>
  <c r="AQ15" i="184" s="1"/>
  <c r="AQ10" i="3"/>
  <c r="AQ12" i="184" s="1"/>
  <c r="AQ10" i="184" s="1"/>
  <c r="M10" i="16"/>
  <c r="M132" i="16"/>
  <c r="Y132" i="16"/>
  <c r="P160" i="46207"/>
  <c r="M135" i="3"/>
  <c r="W53" i="184"/>
  <c r="W46" i="184" s="1"/>
  <c r="L113" i="3"/>
  <c r="F52" i="184"/>
  <c r="F48" i="184"/>
  <c r="L53" i="184"/>
  <c r="B48" i="184"/>
  <c r="AQ10" i="16"/>
  <c r="AQ30" i="184" s="1"/>
  <c r="C97" i="46206"/>
  <c r="C217" i="46206" s="1"/>
  <c r="Q97" i="46206"/>
  <c r="Q217" i="46206" s="1"/>
  <c r="Y217" i="46206" s="1"/>
  <c r="L148" i="46206"/>
  <c r="C130" i="46206"/>
  <c r="C218" i="46206" s="1"/>
  <c r="M218" i="46206" s="1"/>
  <c r="P130" i="46206"/>
  <c r="P218" i="46206" s="1"/>
  <c r="Y145" i="46206"/>
  <c r="R130" i="46206"/>
  <c r="R218" i="46206" s="1"/>
  <c r="R213" i="46206" s="1"/>
  <c r="AI130" i="46206"/>
  <c r="AI218" i="46206" s="1"/>
  <c r="AI213" i="46206" s="1"/>
  <c r="AQ130" i="46206"/>
  <c r="AQ218" i="46206" s="1"/>
  <c r="AQ213" i="46206" s="1"/>
  <c r="Q10" i="169"/>
  <c r="Q12" i="20" s="1"/>
  <c r="P100" i="169"/>
  <c r="P15" i="20" s="1"/>
  <c r="D356" i="192" s="1"/>
  <c r="AG133" i="169"/>
  <c r="AG16" i="20" s="1"/>
  <c r="AH10" i="169"/>
  <c r="AH31" i="20" s="1"/>
  <c r="Q63" i="169"/>
  <c r="Q33" i="20" s="1"/>
  <c r="Q42" i="169"/>
  <c r="Q32" i="20" s="1"/>
  <c r="P100" i="169"/>
  <c r="AH134" i="169"/>
  <c r="AH35" i="20" s="1"/>
  <c r="AH53" i="20" s="1"/>
  <c r="U64" i="149"/>
  <c r="J133" i="149"/>
  <c r="V164" i="149"/>
  <c r="V134" i="149"/>
  <c r="AJ187" i="149"/>
  <c r="AJ100" i="149"/>
  <c r="AJ34" i="51" s="1"/>
  <c r="AI63" i="3"/>
  <c r="AI14" i="184" s="1"/>
  <c r="AI10" i="184" s="1"/>
  <c r="AH80" i="3"/>
  <c r="AH79" i="46206" s="1"/>
  <c r="AH62" i="46206" s="1"/>
  <c r="AH216" i="46206" s="1"/>
  <c r="AH42" i="16"/>
  <c r="AH31" i="184" s="1"/>
  <c r="M63" i="16"/>
  <c r="Z98" i="16"/>
  <c r="AQ132" i="16"/>
  <c r="AQ34" i="184" s="1"/>
  <c r="Q45" i="46207"/>
  <c r="K109" i="16"/>
  <c r="L19" i="3"/>
  <c r="L135" i="3"/>
  <c r="L10" i="3"/>
  <c r="L91" i="3"/>
  <c r="F21" i="16"/>
  <c r="C21" i="16"/>
  <c r="H50" i="184"/>
  <c r="D130" i="46206"/>
  <c r="D218" i="46206" s="1"/>
  <c r="Z142" i="46206"/>
  <c r="V130" i="46206"/>
  <c r="V218" i="46206" s="1"/>
  <c r="AH10" i="169"/>
  <c r="AH12" i="20" s="1"/>
  <c r="AH10" i="20" s="1"/>
  <c r="P10" i="169"/>
  <c r="P12" i="20" s="1"/>
  <c r="J64" i="149"/>
  <c r="J164" i="149"/>
  <c r="AH164" i="16"/>
  <c r="AH35" i="184" s="1"/>
  <c r="M157" i="3"/>
  <c r="L45" i="3"/>
  <c r="X51" i="184"/>
  <c r="L157" i="3"/>
  <c r="AO52" i="184"/>
  <c r="J46" i="184"/>
  <c r="O51" i="184"/>
  <c r="Y51" i="184" s="1"/>
  <c r="L50" i="184"/>
  <c r="L142" i="46206"/>
  <c r="E130" i="46206"/>
  <c r="E218" i="46206" s="1"/>
  <c r="X130" i="46206"/>
  <c r="X218" i="46206" s="1"/>
  <c r="Y137" i="46206"/>
  <c r="S130" i="46206"/>
  <c r="S218" i="46206" s="1"/>
  <c r="Z134" i="46206"/>
  <c r="Z130" i="46206" s="1"/>
  <c r="T130" i="46206"/>
  <c r="T218" i="46206" s="1"/>
  <c r="Q164" i="169"/>
  <c r="Q17" i="20" s="1"/>
  <c r="Q54" i="20" s="1"/>
  <c r="AH100" i="169"/>
  <c r="AH15" i="20" s="1"/>
  <c r="AH63" i="169"/>
  <c r="AH33" i="20" s="1"/>
  <c r="AH51" i="20" s="1"/>
  <c r="Q134" i="169"/>
  <c r="Q35" i="20" s="1"/>
  <c r="K64" i="149"/>
  <c r="U133" i="149"/>
  <c r="K164" i="149"/>
  <c r="V42" i="149"/>
  <c r="Z10" i="3"/>
  <c r="Z42" i="3"/>
  <c r="Z98" i="3"/>
  <c r="AQ63" i="3"/>
  <c r="AQ14" i="184" s="1"/>
  <c r="L10" i="16"/>
  <c r="M42" i="16"/>
  <c r="Y63" i="16"/>
  <c r="Z164" i="16"/>
  <c r="P91" i="46207"/>
  <c r="J65" i="16"/>
  <c r="K131" i="16"/>
  <c r="J17" i="16"/>
  <c r="J13" i="16"/>
  <c r="J9" i="16"/>
  <c r="M91" i="3"/>
  <c r="E22" i="3"/>
  <c r="M45" i="3"/>
  <c r="P14" i="46207"/>
  <c r="L11" i="3"/>
  <c r="H51" i="184"/>
  <c r="L49" i="184"/>
  <c r="H130" i="46206"/>
  <c r="H218" i="46206" s="1"/>
  <c r="F130" i="46206"/>
  <c r="F218" i="46206" s="1"/>
  <c r="Y132" i="46206"/>
  <c r="Q130" i="46206"/>
  <c r="Q218" i="46206" s="1"/>
  <c r="Y218" i="46206" s="1"/>
  <c r="AG10" i="169"/>
  <c r="AG12" i="20" s="1"/>
  <c r="Q64" i="169"/>
  <c r="Q14" i="20" s="1"/>
  <c r="Q10" i="169"/>
  <c r="Q31" i="20" s="1"/>
  <c r="P71" i="169"/>
  <c r="P63" i="169" s="1"/>
  <c r="B63" i="169"/>
  <c r="B33" i="20" s="1"/>
  <c r="AG63" i="169"/>
  <c r="AG33" i="20" s="1"/>
  <c r="AH100" i="169"/>
  <c r="AH34" i="20" s="1"/>
  <c r="J10" i="149"/>
  <c r="V165" i="149"/>
  <c r="AC64" i="149"/>
  <c r="AC33" i="51" s="1"/>
  <c r="Y131" i="3"/>
  <c r="AH162" i="3"/>
  <c r="AH17" i="184" s="1"/>
  <c r="B255" i="192" s="1"/>
  <c r="L63" i="16"/>
  <c r="Y98" i="16"/>
  <c r="K22" i="46207"/>
  <c r="C22" i="46207"/>
  <c r="K87" i="16"/>
  <c r="M68" i="3"/>
  <c r="K53" i="184"/>
  <c r="X48" i="184"/>
  <c r="X46" i="184" s="1"/>
  <c r="AO51" i="184"/>
  <c r="AO46" i="184" s="1"/>
  <c r="D52" i="184"/>
  <c r="J49" i="184"/>
  <c r="O48" i="184"/>
  <c r="M99" i="46206"/>
  <c r="L135" i="46206"/>
  <c r="U130" i="46206"/>
  <c r="U218" i="46206" s="1"/>
  <c r="AN130" i="46206"/>
  <c r="AN218" i="46206" s="1"/>
  <c r="AN213" i="46206" s="1"/>
  <c r="AG164" i="169"/>
  <c r="AG17" i="20" s="1"/>
  <c r="AG42" i="169"/>
  <c r="AG13" i="20" s="1"/>
  <c r="D389" i="192" s="1"/>
  <c r="AH64" i="169"/>
  <c r="AH14" i="20" s="1"/>
  <c r="P134" i="169"/>
  <c r="U100" i="149"/>
  <c r="V64" i="149"/>
  <c r="L42" i="3"/>
  <c r="L98" i="3"/>
  <c r="AH131" i="3"/>
  <c r="AH16" i="184" s="1"/>
  <c r="B254" i="192" s="1"/>
  <c r="AQ131" i="3"/>
  <c r="AQ16" i="184" s="1"/>
  <c r="Z10" i="16"/>
  <c r="N22" i="46207"/>
  <c r="F22" i="46207"/>
  <c r="P20" i="46207"/>
  <c r="P16" i="46207"/>
  <c r="Q10" i="46207"/>
  <c r="J153" i="16"/>
  <c r="J20" i="16"/>
  <c r="J16" i="16"/>
  <c r="J12" i="16"/>
  <c r="M20" i="3"/>
  <c r="M12" i="3"/>
  <c r="L20" i="3"/>
  <c r="Y141" i="46206"/>
  <c r="AM130" i="46206"/>
  <c r="AM218" i="46206" s="1"/>
  <c r="AM213" i="46206" s="1"/>
  <c r="AH164" i="169"/>
  <c r="AH17" i="20" s="1"/>
  <c r="AH54" i="20" s="1"/>
  <c r="Q42" i="169"/>
  <c r="Q13" i="20" s="1"/>
  <c r="Q133" i="169"/>
  <c r="Q16" i="20" s="1"/>
  <c r="K10" i="149"/>
  <c r="U10" i="149"/>
  <c r="U64" i="149"/>
  <c r="U100" i="149"/>
  <c r="AJ165" i="149"/>
  <c r="AJ36" i="51" s="1"/>
  <c r="L63" i="3"/>
  <c r="M131" i="3"/>
  <c r="AH42" i="3"/>
  <c r="AH13" i="184" s="1"/>
  <c r="AQ42" i="3"/>
  <c r="AQ13" i="184" s="1"/>
  <c r="AQ49" i="184" s="1"/>
  <c r="Y42" i="16"/>
  <c r="AQ63" i="16"/>
  <c r="AQ32" i="184" s="1"/>
  <c r="AQ50" i="184" s="1"/>
  <c r="AH132" i="16"/>
  <c r="AH34" i="184" s="1"/>
  <c r="AH137" i="46206"/>
  <c r="AH130" i="46206" s="1"/>
  <c r="AH218" i="46206" s="1"/>
  <c r="AQ98" i="16"/>
  <c r="AQ33" i="184" s="1"/>
  <c r="K65" i="16"/>
  <c r="J131" i="16"/>
  <c r="K19" i="16"/>
  <c r="K15" i="16"/>
  <c r="K11" i="16"/>
  <c r="K21" i="16" s="1"/>
  <c r="K43" i="16"/>
  <c r="M19" i="3"/>
  <c r="M11" i="3"/>
  <c r="G22" i="3"/>
  <c r="F22" i="3"/>
  <c r="K48" i="184"/>
  <c r="M48" i="184" s="1"/>
  <c r="D49" i="184"/>
  <c r="D46" i="184" s="1"/>
  <c r="O52" i="184"/>
  <c r="Y52" i="184" s="1"/>
  <c r="B51" i="184"/>
  <c r="Q68" i="46207"/>
  <c r="P68" i="46207"/>
  <c r="P22" i="46207" s="1"/>
  <c r="J43" i="16"/>
  <c r="E167" i="192" l="1"/>
  <c r="AH213" i="46206"/>
  <c r="E298" i="192"/>
  <c r="B43" i="192"/>
  <c r="C12" i="192"/>
  <c r="E231" i="192"/>
  <c r="D11" i="192"/>
  <c r="E213" i="192"/>
  <c r="E356" i="192"/>
  <c r="B203" i="192"/>
  <c r="Z29" i="184"/>
  <c r="U49" i="51"/>
  <c r="U29" i="51"/>
  <c r="C405" i="192"/>
  <c r="D129" i="192"/>
  <c r="D248" i="192"/>
  <c r="D29" i="192" s="1"/>
  <c r="E255" i="192"/>
  <c r="I339" i="192"/>
  <c r="F167" i="192"/>
  <c r="Y29" i="184"/>
  <c r="B405" i="192"/>
  <c r="C269" i="192"/>
  <c r="AC29" i="51"/>
  <c r="AC51" i="51"/>
  <c r="Q53" i="20"/>
  <c r="X213" i="46206"/>
  <c r="AH49" i="184"/>
  <c r="AH29" i="184"/>
  <c r="B268" i="192"/>
  <c r="Q10" i="20"/>
  <c r="V213" i="46206"/>
  <c r="Y161" i="46206"/>
  <c r="V10" i="51"/>
  <c r="V49" i="51"/>
  <c r="P47" i="51"/>
  <c r="F335" i="192"/>
  <c r="F61" i="192" s="1"/>
  <c r="F166" i="192"/>
  <c r="I338" i="192"/>
  <c r="G47" i="51"/>
  <c r="D265" i="192"/>
  <c r="D30" i="192" s="1"/>
  <c r="D27" i="192" s="1"/>
  <c r="E267" i="192"/>
  <c r="D127" i="192"/>
  <c r="E321" i="192"/>
  <c r="D168" i="192"/>
  <c r="D316" i="192"/>
  <c r="D60" i="192" s="1"/>
  <c r="D58" i="192" s="1"/>
  <c r="P53" i="20"/>
  <c r="D375" i="192"/>
  <c r="E375" i="192" s="1"/>
  <c r="C351" i="192"/>
  <c r="C76" i="192" s="1"/>
  <c r="C60" i="192"/>
  <c r="E316" i="192"/>
  <c r="K46" i="184"/>
  <c r="B251" i="192"/>
  <c r="M97" i="46206"/>
  <c r="AG10" i="20"/>
  <c r="AG49" i="20"/>
  <c r="D388" i="192"/>
  <c r="L22" i="3"/>
  <c r="M217" i="46206"/>
  <c r="M213" i="46206" s="1"/>
  <c r="Y214" i="46206"/>
  <c r="Q213" i="46206"/>
  <c r="R46" i="184"/>
  <c r="AI50" i="184"/>
  <c r="B200" i="192"/>
  <c r="E390" i="192"/>
  <c r="Y53" i="184"/>
  <c r="J50" i="51"/>
  <c r="J47" i="51" s="1"/>
  <c r="F169" i="192"/>
  <c r="I169" i="192" s="1"/>
  <c r="F316" i="192"/>
  <c r="F60" i="192" s="1"/>
  <c r="I60" i="192" s="1"/>
  <c r="I322" i="192"/>
  <c r="AR47" i="20"/>
  <c r="P54" i="20"/>
  <c r="D376" i="192"/>
  <c r="D186" i="192" s="1"/>
  <c r="AG53" i="20"/>
  <c r="D392" i="192"/>
  <c r="D202" i="192" s="1"/>
  <c r="L97" i="46206"/>
  <c r="M22" i="3"/>
  <c r="AQ48" i="184"/>
  <c r="AQ29" i="184"/>
  <c r="D213" i="46206"/>
  <c r="Y215" i="46206"/>
  <c r="M49" i="184"/>
  <c r="M46" i="184" s="1"/>
  <c r="C46" i="184"/>
  <c r="J10" i="51"/>
  <c r="Z48" i="184"/>
  <c r="V29" i="51"/>
  <c r="V53" i="51"/>
  <c r="M53" i="184"/>
  <c r="D163" i="192"/>
  <c r="D145" i="192"/>
  <c r="E284" i="192"/>
  <c r="E354" i="192"/>
  <c r="X47" i="51"/>
  <c r="U47" i="20"/>
  <c r="E407" i="192"/>
  <c r="U10" i="51"/>
  <c r="C388" i="192"/>
  <c r="K10" i="51"/>
  <c r="K49" i="51"/>
  <c r="K47" i="51" s="1"/>
  <c r="Q49" i="20"/>
  <c r="Q29" i="20"/>
  <c r="O46" i="184"/>
  <c r="Y48" i="184"/>
  <c r="Y46" i="184" s="1"/>
  <c r="AQ51" i="184"/>
  <c r="AH52" i="20"/>
  <c r="Y130" i="46206"/>
  <c r="AH53" i="184"/>
  <c r="B272" i="192"/>
  <c r="E272" i="192" s="1"/>
  <c r="L218" i="46206"/>
  <c r="AJ52" i="51"/>
  <c r="AJ47" i="51" s="1"/>
  <c r="C340" i="192"/>
  <c r="Q50" i="20"/>
  <c r="B46" i="184"/>
  <c r="L48" i="184"/>
  <c r="BA49" i="20"/>
  <c r="BA47" i="20" s="1"/>
  <c r="BA29" i="20"/>
  <c r="D185" i="192"/>
  <c r="E185" i="192" s="1"/>
  <c r="Z62" i="46206"/>
  <c r="S213" i="46206"/>
  <c r="M29" i="184"/>
  <c r="M52" i="184"/>
  <c r="E408" i="192"/>
  <c r="B201" i="192"/>
  <c r="E201" i="192" s="1"/>
  <c r="C213" i="46206"/>
  <c r="Y10" i="184"/>
  <c r="AC47" i="51"/>
  <c r="U54" i="51"/>
  <c r="C410" i="192"/>
  <c r="C203" i="192" s="1"/>
  <c r="E389" i="192"/>
  <c r="P52" i="20"/>
  <c r="D374" i="192"/>
  <c r="B76" i="192"/>
  <c r="H170" i="192"/>
  <c r="I170" i="192" s="1"/>
  <c r="I342" i="192"/>
  <c r="P10" i="20"/>
  <c r="P49" i="20"/>
  <c r="D353" i="192"/>
  <c r="D184" i="192"/>
  <c r="C342" i="192"/>
  <c r="AJ54" i="51"/>
  <c r="E254" i="192"/>
  <c r="E131" i="192" s="1"/>
  <c r="B131" i="192"/>
  <c r="L52" i="184"/>
  <c r="AG51" i="20"/>
  <c r="D407" i="192"/>
  <c r="D200" i="192" s="1"/>
  <c r="H46" i="184"/>
  <c r="Q22" i="46207"/>
  <c r="Q51" i="20"/>
  <c r="AG29" i="20"/>
  <c r="AG50" i="20"/>
  <c r="D406" i="192"/>
  <c r="Z214" i="46206"/>
  <c r="P213" i="46206"/>
  <c r="M161" i="46206"/>
  <c r="Y49" i="184"/>
  <c r="J54" i="51"/>
  <c r="C376" i="192"/>
  <c r="E376" i="192" s="1"/>
  <c r="L161" i="46206"/>
  <c r="AL46" i="184"/>
  <c r="J52" i="51"/>
  <c r="C374" i="192"/>
  <c r="C184" i="192" s="1"/>
  <c r="E184" i="192" s="1"/>
  <c r="C111" i="192"/>
  <c r="E237" i="192"/>
  <c r="D142" i="192"/>
  <c r="E144" i="192"/>
  <c r="B74" i="192"/>
  <c r="B179" i="192"/>
  <c r="D112" i="192"/>
  <c r="E112" i="192" s="1"/>
  <c r="E220" i="192"/>
  <c r="B386" i="192"/>
  <c r="D105" i="192"/>
  <c r="B145" i="192"/>
  <c r="E301" i="192"/>
  <c r="L51" i="184"/>
  <c r="B271" i="192"/>
  <c r="E271" i="192" s="1"/>
  <c r="AH52" i="184"/>
  <c r="AG54" i="20"/>
  <c r="D393" i="192"/>
  <c r="B51" i="20"/>
  <c r="B47" i="20" s="1"/>
  <c r="P33" i="20"/>
  <c r="J21" i="16"/>
  <c r="AQ52" i="184"/>
  <c r="AH49" i="20"/>
  <c r="AH47" i="20" s="1"/>
  <c r="AH29" i="20"/>
  <c r="Z218" i="46206"/>
  <c r="F46" i="184"/>
  <c r="D182" i="192"/>
  <c r="E182" i="192" s="1"/>
  <c r="AH63" i="3"/>
  <c r="AH14" i="184" s="1"/>
  <c r="L217" i="46206"/>
  <c r="Z53" i="184"/>
  <c r="M219" i="46206"/>
  <c r="Z219" i="46206"/>
  <c r="Z51" i="184"/>
  <c r="E406" i="192"/>
  <c r="C202" i="192"/>
  <c r="E202" i="192" s="1"/>
  <c r="E392" i="192"/>
  <c r="U50" i="51"/>
  <c r="C406" i="192"/>
  <c r="C199" i="192" s="1"/>
  <c r="L219" i="46206"/>
  <c r="AD46" i="184"/>
  <c r="C183" i="192"/>
  <c r="E355" i="192"/>
  <c r="C47" i="51"/>
  <c r="L214" i="46206"/>
  <c r="AI46" i="184"/>
  <c r="E339" i="192"/>
  <c r="M47" i="51"/>
  <c r="D110" i="192"/>
  <c r="E110" i="192" s="1"/>
  <c r="E218" i="192"/>
  <c r="E281" i="192"/>
  <c r="B42" i="192"/>
  <c r="E42" i="192" s="1"/>
  <c r="P29" i="20"/>
  <c r="P50" i="20"/>
  <c r="D372" i="192"/>
  <c r="AS47" i="20"/>
  <c r="E165" i="192"/>
  <c r="I320" i="192"/>
  <c r="I316" i="192" s="1"/>
  <c r="H167" i="192"/>
  <c r="I166" i="192" l="1"/>
  <c r="F163" i="192"/>
  <c r="C129" i="192"/>
  <c r="C125" i="192" s="1"/>
  <c r="E269" i="192"/>
  <c r="C265" i="192"/>
  <c r="C30" i="192" s="1"/>
  <c r="C27" i="192" s="1"/>
  <c r="E203" i="192"/>
  <c r="E43" i="192"/>
  <c r="B40" i="192"/>
  <c r="E40" i="192" s="1"/>
  <c r="C168" i="192"/>
  <c r="E340" i="192"/>
  <c r="E111" i="192"/>
  <c r="C105" i="192"/>
  <c r="E105" i="192" s="1"/>
  <c r="D386" i="192"/>
  <c r="D93" i="192" s="1"/>
  <c r="D198" i="192"/>
  <c r="D196" i="192" s="1"/>
  <c r="E60" i="192"/>
  <c r="C403" i="192"/>
  <c r="C94" i="192" s="1"/>
  <c r="D203" i="192"/>
  <c r="E393" i="192"/>
  <c r="I61" i="192"/>
  <c r="F58" i="192"/>
  <c r="I58" i="192" s="1"/>
  <c r="C179" i="192"/>
  <c r="E374" i="192"/>
  <c r="C369" i="192"/>
  <c r="E342" i="192"/>
  <c r="C170" i="192"/>
  <c r="E170" i="192" s="1"/>
  <c r="E200" i="192"/>
  <c r="AG47" i="20"/>
  <c r="D125" i="192"/>
  <c r="V47" i="51"/>
  <c r="I167" i="192"/>
  <c r="B265" i="192"/>
  <c r="B30" i="192" s="1"/>
  <c r="E268" i="192"/>
  <c r="Q47" i="20"/>
  <c r="E265" i="192"/>
  <c r="U47" i="51"/>
  <c r="D9" i="192"/>
  <c r="E11" i="192"/>
  <c r="B403" i="192"/>
  <c r="B198" i="192"/>
  <c r="E405" i="192"/>
  <c r="C335" i="192"/>
  <c r="Z213" i="46206"/>
  <c r="D181" i="192"/>
  <c r="E353" i="192"/>
  <c r="D351" i="192"/>
  <c r="Z46" i="184"/>
  <c r="AQ46" i="184"/>
  <c r="E127" i="192"/>
  <c r="C186" i="192"/>
  <c r="E186" i="192" s="1"/>
  <c r="B132" i="192"/>
  <c r="B93" i="192"/>
  <c r="D403" i="192"/>
  <c r="D94" i="192" s="1"/>
  <c r="L46" i="184"/>
  <c r="E251" i="192"/>
  <c r="B128" i="192"/>
  <c r="E132" i="192"/>
  <c r="C9" i="192"/>
  <c r="E12" i="192"/>
  <c r="E372" i="192"/>
  <c r="H163" i="192"/>
  <c r="L213" i="46206"/>
  <c r="B252" i="192"/>
  <c r="AH50" i="184"/>
  <c r="AH46" i="184" s="1"/>
  <c r="P51" i="20"/>
  <c r="P47" i="20" s="1"/>
  <c r="D373" i="192"/>
  <c r="D369" i="192" s="1"/>
  <c r="D77" i="192" s="1"/>
  <c r="E145" i="192"/>
  <c r="B142" i="192"/>
  <c r="E142" i="192" s="1"/>
  <c r="D199" i="192"/>
  <c r="E199" i="192" s="1"/>
  <c r="C386" i="192"/>
  <c r="C93" i="192" s="1"/>
  <c r="C198" i="192"/>
  <c r="C196" i="192" s="1"/>
  <c r="E388" i="192"/>
  <c r="Y213" i="46206"/>
  <c r="AH10" i="184"/>
  <c r="I335" i="192"/>
  <c r="E410" i="192"/>
  <c r="B129" i="192" l="1"/>
  <c r="E252" i="192"/>
  <c r="E129" i="192" s="1"/>
  <c r="E128" i="192"/>
  <c r="E125" i="192" s="1"/>
  <c r="E248" i="192"/>
  <c r="C61" i="192"/>
  <c r="E335" i="192"/>
  <c r="B248" i="192"/>
  <c r="B29" i="192" s="1"/>
  <c r="E29" i="192" s="1"/>
  <c r="B196" i="192"/>
  <c r="E196" i="192" s="1"/>
  <c r="E198" i="192"/>
  <c r="B27" i="192"/>
  <c r="E30" i="192"/>
  <c r="E27" i="192" s="1"/>
  <c r="D179" i="192"/>
  <c r="E179" i="192" s="1"/>
  <c r="E181" i="192"/>
  <c r="D183" i="192"/>
  <c r="E183" i="192" s="1"/>
  <c r="E373" i="192"/>
  <c r="D91" i="192"/>
  <c r="D76" i="192"/>
  <c r="D74" i="192" s="1"/>
  <c r="E351" i="192"/>
  <c r="B94" i="192"/>
  <c r="B91" i="192" s="1"/>
  <c r="E403" i="192"/>
  <c r="C77" i="192"/>
  <c r="C74" i="192" s="1"/>
  <c r="E369" i="192"/>
  <c r="E168" i="192"/>
  <c r="E163" i="192" s="1"/>
  <c r="C163" i="192"/>
  <c r="I163" i="192"/>
  <c r="B125" i="192"/>
  <c r="E9" i="192"/>
  <c r="E386" i="192"/>
  <c r="C91" i="192"/>
  <c r="C58" i="192" l="1"/>
  <c r="E58" i="192" s="1"/>
  <c r="E61" i="192"/>
</calcChain>
</file>

<file path=xl/sharedStrings.xml><?xml version="1.0" encoding="utf-8"?>
<sst xmlns="http://schemas.openxmlformats.org/spreadsheetml/2006/main" count="7775" uniqueCount="568">
  <si>
    <t>SAMBAVA</t>
  </si>
  <si>
    <t>autres/ école</t>
  </si>
  <si>
    <t>BEFADRIANA NORD</t>
  </si>
  <si>
    <t>IHOSY</t>
  </si>
  <si>
    <t>école</t>
  </si>
  <si>
    <t>autres/école</t>
  </si>
  <si>
    <t>éoles</t>
  </si>
  <si>
    <t>Salles de classe utilisées</t>
  </si>
  <si>
    <t>autres/écoles</t>
  </si>
  <si>
    <t>AMPARAFARAVOLA</t>
  </si>
  <si>
    <t>MORAMANGA</t>
  </si>
  <si>
    <t>PAR SEXE, PAR ANNEE D'ETUDE ET PAR FIVONDRONANA</t>
  </si>
  <si>
    <t>AMBOHIDRATRIMO</t>
  </si>
  <si>
    <t>ANTANANARIVO AVARADRANO</t>
  </si>
  <si>
    <t>VOHIPENO</t>
  </si>
  <si>
    <t>VONDROZO</t>
  </si>
  <si>
    <t>AMPANIHY</t>
  </si>
  <si>
    <t>BELOHA</t>
  </si>
  <si>
    <t>FORT-DAUPHIN</t>
  </si>
  <si>
    <t>TOLIARA I</t>
  </si>
  <si>
    <t>ET DES ETABLISSEMENTS  DU SECONDAIRE PREMIER CYCLE   PAR  FIVONDRONANA</t>
  </si>
  <si>
    <t>FIVONDRONANA</t>
  </si>
  <si>
    <t>ET DES ETABLISSEMENTS  DU SECONDAIRE PREMIER CYCLE  PAR  FIVONDRONANA</t>
  </si>
  <si>
    <t>ET DES ETABLISSEMENTS  DU SECONDAIRE PREMIER CYCLE PAR  FIVONDRONANA</t>
  </si>
  <si>
    <t>ET DES ETABLISSEMENTS   DU PRIMAIRE  PAR  FIVONDRONANA</t>
  </si>
  <si>
    <t>ET DES ETABLISSEMENTS  DU PRIMAIRE   PAR  FIVONDRONANA</t>
  </si>
  <si>
    <t>ET DES ETABLISSEMENTS DU PRIMAIRE   PAR  FIVONDRONANA</t>
  </si>
  <si>
    <t>ET DES ETABLISSEMENTS DU PRIMAIRE  PAR  FIVONDRONANA</t>
  </si>
  <si>
    <t>ET DES ETABLISSEMENTS DU SECONDAIRE PREMIER CYCLE   PAR  FIVONDRONANA</t>
  </si>
  <si>
    <t>ET DES ETABLISSEMENTS DU SECONDAIRE SECOND CYCLE  PAR  FIVONDRONANA</t>
  </si>
  <si>
    <t>ET DES ETABLISSEMENTS DU SECONDAIRE SECOND CYCLE   PAR  FIVONDRONANA</t>
  </si>
  <si>
    <t>ET DES ETABLISSEMENTS  DU SECONDAIRE SECOND CYCLE PAR  FIVONDRONANA</t>
  </si>
  <si>
    <t>ET DES ETABLISSEMENTS  DU SECONDAIRE SECOND CYCLE  PAR  FIVONDRONANA</t>
  </si>
  <si>
    <t>ET DES ETABLISSEMENTS  DU SECONDAIRE SECOND CYCLE   PAR  FIVONDRONANA</t>
  </si>
  <si>
    <t>TABLEAU :159  REPARTITION DES SECTIONS, DES SALLES DE CLASSE, DU PERSONNEL</t>
  </si>
  <si>
    <t>ANNEE SCOLAIRE 2001/2002</t>
  </si>
  <si>
    <t xml:space="preserve">AMBATONDRAZAKA                                    </t>
  </si>
  <si>
    <t xml:space="preserve">AMPARAFARAVOLA                                    </t>
  </si>
  <si>
    <t>24 ans</t>
  </si>
  <si>
    <t xml:space="preserve">ANDILAMENA                                        </t>
  </si>
  <si>
    <t xml:space="preserve">ANOSIBE AN'ALA                                    </t>
  </si>
  <si>
    <t xml:space="preserve">ANTANAMBAO MANAMPOTSY                             </t>
  </si>
  <si>
    <t xml:space="preserve">BRICKAVILLE                                       </t>
  </si>
  <si>
    <t xml:space="preserve">FENERIVE EST                                      </t>
  </si>
  <si>
    <t xml:space="preserve">MAHANORO                                          </t>
  </si>
  <si>
    <t xml:space="preserve">MANANARA NORD                                     </t>
  </si>
  <si>
    <t xml:space="preserve">MAROANTSETRA                                      </t>
  </si>
  <si>
    <t xml:space="preserve">MAROLAMBO                                         </t>
  </si>
  <si>
    <t xml:space="preserve">MORAMANGA                                         </t>
  </si>
  <si>
    <t xml:space="preserve">SAINTE MARIE                                      </t>
  </si>
  <si>
    <t xml:space="preserve">SOANIERANA IVONGO                                 </t>
  </si>
  <si>
    <t xml:space="preserve">TOAMASINA I                                       </t>
  </si>
  <si>
    <t xml:space="preserve">TOAMASINA II                                      </t>
  </si>
  <si>
    <t xml:space="preserve">VATOMANDRY                                        </t>
  </si>
  <si>
    <t xml:space="preserve">VAVATENINA                                        </t>
  </si>
  <si>
    <t xml:space="preserve">AMBOASARY SUD                                     </t>
  </si>
  <si>
    <t xml:space="preserve">AMBOVOMBE ANDROY                                  </t>
  </si>
  <si>
    <t xml:space="preserve">AMPANIHY OUEST                                    </t>
  </si>
  <si>
    <t xml:space="preserve">ANKAZOABO SUD                                     </t>
  </si>
  <si>
    <t xml:space="preserve">BEKILY                                            </t>
  </si>
  <si>
    <t xml:space="preserve">BELO/TSIRIBIHINA                                  </t>
  </si>
  <si>
    <t xml:space="preserve">BELOHA ANDROY                                     </t>
  </si>
  <si>
    <t xml:space="preserve">BENENITRA                                         </t>
  </si>
  <si>
    <t xml:space="preserve">BEROROHA                                          </t>
  </si>
  <si>
    <t xml:space="preserve">BETIOKY SUD                                       </t>
  </si>
  <si>
    <t xml:space="preserve">BETROKA                                           </t>
  </si>
  <si>
    <t xml:space="preserve">FORT DAUPHIN                                      </t>
  </si>
  <si>
    <t xml:space="preserve">MAHABO                                            </t>
  </si>
  <si>
    <t xml:space="preserve">MANJA                                             </t>
  </si>
  <si>
    <t xml:space="preserve">MIANDRIVAZO                                       </t>
  </si>
  <si>
    <t>Moins de  5ans</t>
  </si>
  <si>
    <t xml:space="preserve">MOROMBE                                           </t>
  </si>
  <si>
    <t xml:space="preserve">MORONDAVA                                         </t>
  </si>
  <si>
    <t xml:space="preserve">SAKARAHA                                          </t>
  </si>
  <si>
    <t xml:space="preserve">TOLIARA I                                         </t>
  </si>
  <si>
    <t xml:space="preserve">TOLIARA II                                        </t>
  </si>
  <si>
    <t xml:space="preserve">TSIHOMBE                                          </t>
  </si>
  <si>
    <t xml:space="preserve">AMBATO-BOENI                                      </t>
  </si>
  <si>
    <t xml:space="preserve">AMBATOMAINTY                                      </t>
  </si>
  <si>
    <t xml:space="preserve">ANALALAVA                                         </t>
  </si>
  <si>
    <t xml:space="preserve">ANTSALOVA                                         </t>
  </si>
  <si>
    <t xml:space="preserve">ANTSOHIHY                                         </t>
  </si>
  <si>
    <t xml:space="preserve">BEALANANA                                         </t>
  </si>
  <si>
    <t xml:space="preserve">BEFANDRIANA NORD                                  </t>
  </si>
  <si>
    <t xml:space="preserve">BESALAMPY                                         </t>
  </si>
  <si>
    <t xml:space="preserve">KANDREHO                                          </t>
  </si>
  <si>
    <t xml:space="preserve">MAEVATANANA                                       </t>
  </si>
  <si>
    <t xml:space="preserve">MAHAJANGA I                                       </t>
  </si>
  <si>
    <t xml:space="preserve">MAHAJANGA II                                      </t>
  </si>
  <si>
    <t xml:space="preserve">MAINTIRANO                                        </t>
  </si>
  <si>
    <t xml:space="preserve">MAMPIKONY                                         </t>
  </si>
  <si>
    <t xml:space="preserve">MANDRITSARA                                       </t>
  </si>
  <si>
    <t xml:space="preserve">MAROVOAY                                          </t>
  </si>
  <si>
    <t xml:space="preserve">MITSINJO                                          </t>
  </si>
  <si>
    <t xml:space="preserve">MORAFENOBE                                        </t>
  </si>
  <si>
    <t xml:space="preserve">PORT BERGE                                        </t>
  </si>
  <si>
    <t xml:space="preserve">SOALALA                                           </t>
  </si>
  <si>
    <t xml:space="preserve">TSARATANANA                                       </t>
  </si>
  <si>
    <t xml:space="preserve">AMBANJA                                           </t>
  </si>
  <si>
    <t xml:space="preserve">AMBILOBE                                          </t>
  </si>
  <si>
    <t xml:space="preserve">ANDAPA                                            </t>
  </si>
  <si>
    <t xml:space="preserve">ANTALAHA                                          </t>
  </si>
  <si>
    <t xml:space="preserve">ANTSIRANANA I                                     </t>
  </si>
  <si>
    <t xml:space="preserve">ANTSIRANANA II                                    </t>
  </si>
  <si>
    <t xml:space="preserve">NOSY BE                                           </t>
  </si>
  <si>
    <t xml:space="preserve">SAMBAVA                                           </t>
  </si>
  <si>
    <t xml:space="preserve">VOHEMAR                                           </t>
  </si>
  <si>
    <t xml:space="preserve">AMBATOLAMPY                                       </t>
  </si>
  <si>
    <t xml:space="preserve">AMBOHIDRATRIMO                                    </t>
  </si>
  <si>
    <t xml:space="preserve">ANDRAMASINA                                       </t>
  </si>
  <si>
    <t xml:space="preserve">ANJOZOROBE                                        </t>
  </si>
  <si>
    <t xml:space="preserve">ANKAZOBE                                          </t>
  </si>
  <si>
    <t xml:space="preserve">ANTANANARIVO ATSIMONDRANO                         </t>
  </si>
  <si>
    <t xml:space="preserve">ANTANANARIVO AVARADRANO                           </t>
  </si>
  <si>
    <t xml:space="preserve">ANTANANARIVO RENIVOHITRA                          </t>
  </si>
  <si>
    <t xml:space="preserve">ANTANIFOTSY                                       </t>
  </si>
  <si>
    <t xml:space="preserve">ANTSIRABE I                                       </t>
  </si>
  <si>
    <t xml:space="preserve">ANTSIRABE II                                      </t>
  </si>
  <si>
    <t xml:space="preserve">ARIVONIMAMO                                       </t>
  </si>
  <si>
    <t xml:space="preserve">BETAFO                                            </t>
  </si>
  <si>
    <t xml:space="preserve">FARATSIHO                                         </t>
  </si>
  <si>
    <t xml:space="preserve">FENOARIVOBE                                       </t>
  </si>
  <si>
    <t xml:space="preserve">MANJAKANDRIANA                                    </t>
  </si>
  <si>
    <t xml:space="preserve">MIARINARIVO                                       </t>
  </si>
  <si>
    <t xml:space="preserve">SOAVINANDRIANA                                    </t>
  </si>
  <si>
    <t xml:space="preserve">TSIROANOMANDIDY                                   </t>
  </si>
  <si>
    <t xml:space="preserve">AMBALAVAO                                         </t>
  </si>
  <si>
    <t xml:space="preserve">AMBATOFINANDRAHANA                                </t>
  </si>
  <si>
    <t xml:space="preserve">AMBOHIMAHASOA                                     </t>
  </si>
  <si>
    <t xml:space="preserve">AMBOSITRA                                         </t>
  </si>
  <si>
    <t xml:space="preserve">BEFOTAKA SUD                                      </t>
  </si>
  <si>
    <t xml:space="preserve">FANDRIANA                                         </t>
  </si>
  <si>
    <t xml:space="preserve">FARAFANGANA                                       </t>
  </si>
  <si>
    <t xml:space="preserve">FIANARANTSOA I                                    </t>
  </si>
  <si>
    <t xml:space="preserve">FIANARANTSOA II                                   </t>
  </si>
  <si>
    <t xml:space="preserve">IAKORA                                            </t>
  </si>
  <si>
    <t xml:space="preserve">IFANADIANA                                        </t>
  </si>
  <si>
    <t xml:space="preserve">IHOSY                                             </t>
  </si>
  <si>
    <t xml:space="preserve">IKALAMAVONY                                       </t>
  </si>
  <si>
    <t xml:space="preserve">IKONGO                                            </t>
  </si>
  <si>
    <t xml:space="preserve">IVOHIBE                                           </t>
  </si>
  <si>
    <t xml:space="preserve">MANAKARA                                          </t>
  </si>
  <si>
    <t xml:space="preserve">MANANDRIANA                                       </t>
  </si>
  <si>
    <t xml:space="preserve">MANANJARY                                         </t>
  </si>
  <si>
    <t xml:space="preserve">MIDONGY ATSIMO                                    </t>
  </si>
  <si>
    <t xml:space="preserve">NOSY VARIKA                                       </t>
  </si>
  <si>
    <t xml:space="preserve">VANGAINDRANO                                      </t>
  </si>
  <si>
    <t xml:space="preserve">VOHIPENO                                          </t>
  </si>
  <si>
    <t xml:space="preserve">VONDROZO                                          </t>
  </si>
  <si>
    <t>ANNEE SCOLAIRE   2003/2004</t>
  </si>
  <si>
    <t>ANNEE SCOLAIRE 2003/2004</t>
  </si>
  <si>
    <t xml:space="preserve"> ANNEE SCOLAIRE 2003/2004</t>
  </si>
  <si>
    <t xml:space="preserve">ANNEE SCOLAIRE 2003/2004 </t>
  </si>
  <si>
    <t>KANDREHO</t>
  </si>
  <si>
    <t>TABLEAU : 15  REPARTITION DES SALLES DE CLASSES EXISTANTES</t>
  </si>
  <si>
    <t>TABLEAU : 16 REPARTITION DES SALLES DE CLASSES EXISTANTES</t>
  </si>
  <si>
    <t>BEFANDRIANA NORD</t>
  </si>
  <si>
    <t>TOTAL PRIMAIRE</t>
  </si>
  <si>
    <t>non en classe</t>
  </si>
  <si>
    <t xml:space="preserve">TABLEAU  : 19 REPARTITION DES PERSONNELS ENSEIGNANTS,  ET NON ENSEIGNANTS  </t>
  </si>
  <si>
    <t>PAR FARITANY ET PAR NIVEAU</t>
  </si>
  <si>
    <t xml:space="preserve">TABLEAU  : 20  REPARTITION DES PERSONNELS ENSEIGNANTS, ET NON ENSEIGNANTS  </t>
  </si>
  <si>
    <t xml:space="preserve">TABLEAU : 10 REPARTITION DES PERSONNELS ENSEIGNANTS ET NON ENSEIGNANTS </t>
  </si>
  <si>
    <t>TABLEAU : 18  REPARTITION DES SECTIONS  PAR FARITANY  ET PAR NIVEAU</t>
  </si>
  <si>
    <t>SECTIONS</t>
  </si>
  <si>
    <t>TABLEAU 134 :   REPARTITION DES SECTIONS, DES SALLES DE CLASSE, DU PERSONNEL</t>
  </si>
  <si>
    <t>TABLEAU 135:  REPARTITION DES SECTIONS, DES SALLES DE CLASSE, DU PERSONNEL</t>
  </si>
  <si>
    <t>TABLEAU 136 : REPARTITION DES SECTIONS, DES SALLES DE CLASSE, DU PERSONNEL</t>
  </si>
  <si>
    <t>TABLEAU 137 : REPARTITION DES SECTIONS, DES SALLES DE CLASSE, DU PERSONNEL</t>
  </si>
  <si>
    <t>TABLEAU 138: REPARTITION DES SECTIONS, DES SALLES DE CLASSE, DU PERSONNEL</t>
  </si>
  <si>
    <t>Fonctionnel</t>
  </si>
  <si>
    <t>SECTION</t>
  </si>
  <si>
    <t xml:space="preserve">TABLEAU : 07 NOMBRE D'ETABLISSEMENTS SCOLAIRES FONCTIONNELS   </t>
  </si>
  <si>
    <t xml:space="preserve">TABLEAU  : 13 NOMBRE D'ETABLISSEMENTS SCOLAIRES FONCTIONNELS   </t>
  </si>
  <si>
    <t xml:space="preserve">TABLEAU : 14 NOMBRE D'ETABLISSEMENTS SCOLAIRES FONCTIONNELS  </t>
  </si>
  <si>
    <t>existant</t>
  </si>
  <si>
    <t>fermé</t>
  </si>
  <si>
    <t>ENSEIGNANT NON EN CLASSE</t>
  </si>
  <si>
    <t>PAR FARITANY  ET PAR NIVEAU</t>
  </si>
  <si>
    <t xml:space="preserve">TABLEAU : 04 EFFECTIF DU PERSONNEL ENSEIGNANT ET NON ENSEIGNANT  </t>
  </si>
  <si>
    <t xml:space="preserve">PAR SECTEUR ET  PAR NIVEAU </t>
  </si>
  <si>
    <t xml:space="preserve">TABLEAU : 66  REPARTITION DES REDOUBLANTS DU SECONDAIRE PREMIER CYCLE  </t>
  </si>
  <si>
    <t xml:space="preserve">TABLEAU : 67  REPARTITION DES REDOUBLANTS DU SECONDAIRE PREMIER CYCLE  </t>
  </si>
  <si>
    <t xml:space="preserve">TABLEAU : 68  REPARTITION DES REDOUBLANTS DU SECONDAIRE PREMIER CYCLE  </t>
  </si>
  <si>
    <t xml:space="preserve">TABLEAU : 42  REPARTITION DES REDOUBLANTS DU PRIMAIRE  </t>
  </si>
  <si>
    <t xml:space="preserve">TABLEAU : 36  REPARTITION DES EFFECTIFS DES ELEVES DU PRIMAIRE  </t>
  </si>
  <si>
    <t xml:space="preserve">TABLEAU : 43  REPARTITION DES REDOUBLANTS DU PRIMAIRE  </t>
  </si>
  <si>
    <t xml:space="preserve">TABLEAU : 44  REPARTITION DES REDOUBLANTS DU PRIMAIRE  </t>
  </si>
  <si>
    <t xml:space="preserve">TABLEAU : 38  REPARTITION DES EFFECTIFS DES ELEVES DU PRIMAIRE  </t>
  </si>
  <si>
    <t xml:space="preserve">TABLEAU : 45  REPARTITION DES REDOUBLANTS DU PRIMAIRE  </t>
  </si>
  <si>
    <t xml:space="preserve">TABLEAU : 39  REPARTITION DES EFFECTIFS DES ELEVES DU PRIMAIRE  </t>
  </si>
  <si>
    <t xml:space="preserve">TABLEAU : 46  REPARTITION DES REDOUBLANTS DU PRIMAIRE  </t>
  </si>
  <si>
    <t xml:space="preserve">TABLEAU : 40  REPARTITION DES EFFECTIFS DES ELEVES DU PRIMAIRE  </t>
  </si>
  <si>
    <t xml:space="preserve">TABLEAU : 47  REPARTITION DES REDOUBLANTS DU PRIMAIRE  </t>
  </si>
  <si>
    <t xml:space="preserve">TABLEAU : 35   REPARTITION DES EFFECTIFS DES ELEVES DU PRIMAIRE  </t>
  </si>
  <si>
    <t xml:space="preserve">TABLEAU : 84  REPARTITION DES REDOUBLANTS DU SECONDAIRE SECOND CYCLE  </t>
  </si>
  <si>
    <t xml:space="preserve">TABLEAU : 78  REPARTITION DES EFFECTIFS DES ELEVES DU SECONDAIRE SECOND CYCLE  </t>
  </si>
  <si>
    <t xml:space="preserve">TABLEAU :  85  REPARTITION DES REDOUBLANTS DU SECONDAIRE SECOND CYCLE  </t>
  </si>
  <si>
    <t xml:space="preserve">TABLEAU :  80  REPARTITION DES EFFECTIFS DES ELEVES DU SECONDAIRE SECOND CYCLE  </t>
  </si>
  <si>
    <t xml:space="preserve">TABLEAU : 87  REPARTITION DES REDOUBLANTS DU SECONDAIRE SECOND CYCLE  </t>
  </si>
  <si>
    <t xml:space="preserve">TABLEAU : 88  REPARTITION DES REDOUBLANTS DU SECONDAIRE SECOND CYCLE  </t>
  </si>
  <si>
    <t xml:space="preserve">TABLEAU : 82  REPARTITION DES EFFECTIFS DES ELEVES DU SECONDAIRE SECOND CYCLE  </t>
  </si>
  <si>
    <t xml:space="preserve">TABLEAU : 77  REPARTITION DES EFFECTIFS DES ELEVES DU SECONDAIRE SECOND CYCLE  </t>
  </si>
  <si>
    <t xml:space="preserve">TABLEAU : 105  REPARTITION DES REDOUBLANTS DU PRIMAIRE </t>
  </si>
  <si>
    <t xml:space="preserve">TABLEAU : 106  REPARTITION DES REDOUBLANTS DU PRIMAIRE </t>
  </si>
  <si>
    <t xml:space="preserve">TABLEAU : 107  REPARTITION DES REDOUBLANTS DU PRIMAIRE </t>
  </si>
  <si>
    <t xml:space="preserve">TABLEAU : 108  REPARTITION DES REDOUBLANTS DU PRIMAIRE </t>
  </si>
  <si>
    <t xml:space="preserve">TABLEAU : 109  REPARTITION DES REDOUBLANTS DU PRIMAIRE </t>
  </si>
  <si>
    <t xml:space="preserve">TABLEAU : 110  REPARTITION DES REDOUBLANTS DU PRIMAIRE </t>
  </si>
  <si>
    <t xml:space="preserve">TABLEAU : 99  REPARTITION DES EFFECTIFS DES ELEVES DU PRIMAIRE </t>
  </si>
  <si>
    <t xml:space="preserve">TABLEAU : 100  REPARTITION DES EFFECTIFS DES ELEVES DU PRIMAIRE </t>
  </si>
  <si>
    <t xml:space="preserve">TABLEAU : 101  REPARTITION DES EFFECTIFS DES ELEVES DU PRIMAIRE </t>
  </si>
  <si>
    <t xml:space="preserve">TABLEAU : 102  REPARTITION DES EFFECTIFS DES ELEVES DU PRIMAIRE </t>
  </si>
  <si>
    <t xml:space="preserve">TABLEAU : 103  REPARTITION DES EFFECTIFS DES ELEVES DU PRIMAIRE </t>
  </si>
  <si>
    <t xml:space="preserve">TABLEAU 121:  REPARTITION DES EFFECTIFS DES ELEVES DU SECONDAIRE PREMIER CYCLE  </t>
  </si>
  <si>
    <t xml:space="preserve">TABLEAU 122 : REPARTITION DES EFFECTIFS DES ELEVES DU SECONDAIRE PREMIER CYCLE  </t>
  </si>
  <si>
    <t xml:space="preserve">TABLEAU 129 :REPARTITION DES REDOUBLANTS DU SECONDAIRE PREMIER CYCLE  </t>
  </si>
  <si>
    <t xml:space="preserve">TABLEAU 130 :REPARTITION DES REDOUBLANTS DU SECONDAIRE PREMIER CYCLE  </t>
  </si>
  <si>
    <t xml:space="preserve">TABLEAU 124 :REPARTITION DES EFFECTIFS DES ELEVES DU SECONDAIRE PREMIER CYCLE  </t>
  </si>
  <si>
    <t xml:space="preserve">TABLEAU 131 :REPARTITION DES REDOUBLANTS DU SECONDAIRE PREMIER CYCLE  </t>
  </si>
  <si>
    <t xml:space="preserve">TABLEAU 119:  REPARTITION DES EFFECTIFS DES ELEVES DU SECONDAIRE PREMIER CYCLE  </t>
  </si>
  <si>
    <t xml:space="preserve">TABLEAU 126:   REPARTITION DES REDOUBLANTS DU SECONDAIRE PREMIER CYCLE  </t>
  </si>
  <si>
    <t xml:space="preserve">TABLEAU : 142  REPARTITION DES EFFECTIFS DES ELEVES DU SECONDAIRE SECOND CYCLE  </t>
  </si>
  <si>
    <t xml:space="preserve">TABLEAU : 143  REPARTITION DES EFFECTIFS DES ELEVES DU SECONDAIRE SECOND CYCLE  </t>
  </si>
  <si>
    <t xml:space="preserve">TABLEAU :150  REPARTITION DES REDOUBLANTS DU SECONDAIRE SECOND CYCLE  </t>
  </si>
  <si>
    <t xml:space="preserve">TABLEAU : 144  REPARTITION DES EFFECTIFS DES ELEVES DU SECONDAIRE SECOND CYCLE  </t>
  </si>
  <si>
    <t xml:space="preserve">   REPARTITION DES EFFECTIFS DES ELEVES DU PRIMAIRE  </t>
  </si>
  <si>
    <t xml:space="preserve">  REPARTITION DES EFFECTIFS DES ELEVES DU PRIMAIRE  </t>
  </si>
  <si>
    <t xml:space="preserve"> REPARTITION DES EFFECTIFS DES ELEVES DU PRIMAIRE  </t>
  </si>
  <si>
    <t>public+privé</t>
  </si>
  <si>
    <t xml:space="preserve">  REPARTITION DES EFFECTIFS DES ELEVES DU PRIMAIRE </t>
  </si>
  <si>
    <t xml:space="preserve"> REPARTITION DES REDOUBLANTS DU NIVEAU I </t>
  </si>
  <si>
    <t xml:space="preserve">  REPARTITION DES REDOUBLANTS DU PRIMAIRE  </t>
  </si>
  <si>
    <t xml:space="preserve"> REPARTITION DES REDOUBLANTS DU PRIMAIRE  </t>
  </si>
  <si>
    <t xml:space="preserve"> REPARTITION  DES SECTIONS, DES SALLES DE CLASSE, DU PERSONNEL</t>
  </si>
  <si>
    <t xml:space="preserve"> REPARTITION  DES SECTIONS, DES SALLES DE CLASSE, DU PERSONNEL </t>
  </si>
  <si>
    <t>PUBLIC+PRIVE</t>
  </si>
  <si>
    <t xml:space="preserve">TABLEAU : 145  REPARTITION DES EFFECTIFS DES ELEVES DU SECONDAIRE SECOND CYCLE  </t>
  </si>
  <si>
    <t xml:space="preserve">TABLEAU :152  REPARTITION DES REDOUBLANTS DU SECONDAIRE SECOND CYCLE  </t>
  </si>
  <si>
    <t xml:space="preserve">TABLEAU : 140  REPARTITION DES EFFECTIFS DES ELEVES DU SECONDAIRE SECOND CYCLE  </t>
  </si>
  <si>
    <t xml:space="preserve">TABLEAU : 147  REPARTITION DES REDOUBLANTS DU SECONDAIRE SECOND CYCLE  </t>
  </si>
  <si>
    <t xml:space="preserve">TABLEAU : 41  REPARTITION DES REDOUBLANTS DU NIVEAU I </t>
  </si>
  <si>
    <t xml:space="preserve">TABLEAU : 104  REPARTITION DES REDOUBLANTS DU NIVEAU I </t>
  </si>
  <si>
    <t xml:space="preserve">TABLEAU : 26 REPARTITION DES REDOUBLANTS DU NIVEAU I </t>
  </si>
  <si>
    <t>PAR SEXE, PAR ANNEE D'ETUDE ET PAR FARITANY</t>
  </si>
  <si>
    <t xml:space="preserve">PAR SEXE, PAR ANNEE D'ETUDE ET PAR FARITANY </t>
  </si>
  <si>
    <t>PAR SEXE, PAR ANNEE D'ETUDEET PAR FARITANY</t>
  </si>
  <si>
    <t>PAR SEXE, PAR ANNEE D'ETUDE  ET PAR FARITANY</t>
  </si>
  <si>
    <t xml:space="preserve"> PAR SEXE, PAR ANNEE D'ETUDE  ET PAR FARITANY </t>
  </si>
  <si>
    <t>TABLEAU :154  REPARTITION DES SECTIONS, DES SALLES DE CLASSE , DU PERSONNEL</t>
  </si>
  <si>
    <t>TABLEAU :157  REPARTITION DES SECTIONS, DES SALLES DE CLASSE, DU PERSONNEL</t>
  </si>
  <si>
    <t>TABLEAU :158  REPARTITION DES SECTIONS, DES SALLES DE CLASSE, DU PERSONNEL</t>
  </si>
  <si>
    <t>TABLEAU : 73  REPARTITION   DE SECTIONS, DE SALLES DE  CLASSE, DU PERSONNEL</t>
  </si>
  <si>
    <t>TABLEAU : 74  REPARTITION   DE SECTIONS, DE SALLES DE  CLASSE, DU PERSONNEL</t>
  </si>
  <si>
    <t>TABLEAU : 75  REPARTITION   DE SECTIONS, DE SALLES DE  CLASSE, DU PERSONNEL</t>
  </si>
  <si>
    <t>TABLEAU : 70  REPARTITION  DE SECTIONS, DE SALLES DE CLASSE, DU PERSONNEL</t>
  </si>
  <si>
    <t>TABLEAU : 91  REPARTITION  DE SECTIONS, DES SALLES DE CLASSE, DU PERSONNEL</t>
  </si>
  <si>
    <t>TABLEAU : 92  REPARTITION  DE SECTIONS, DES SALLES DE CLASSE, DU PERSONNEL</t>
  </si>
  <si>
    <t>TABLEAU : 93  REPARTITION  DE SECTIONS, DES SALLES DE CLASSE, DU PERSONNEL</t>
  </si>
  <si>
    <t>TABLEAU :  94  REPARTITION  DE SECTIONS, DES SALLES DE CLASSE, DU PERSONNEL</t>
  </si>
  <si>
    <t>TABLEAU : 96  REPARTITION  DE SECTIONS, DES SALLES DE CLASSE, DU PERSONNEL</t>
  </si>
  <si>
    <t>TABLEAU 133 :   REPARTITION DES SECTIONS, DES SALLES DE CLASSE, DU PERSONNEL</t>
  </si>
  <si>
    <t xml:space="preserve">TABLEAU  69:  REPARTITION DES SECTIONS, DES SALLES DE CLASSE, DU PERSONNEL </t>
  </si>
  <si>
    <t xml:space="preserve">TABLEAU 132 :  REPARTITION DES SECTIONS, DES SALLES DE CLASSE, DU PERSONNEL </t>
  </si>
  <si>
    <t>TABLEAU 30:  REPARTITION DES SECTIONS, DES SALLES DE CLASSE, DU PERSONNEL</t>
  </si>
  <si>
    <t>TABLEAU : 139  REPARTITION DES EFFECTIFS DU SECONDAIRE SECOND CYCLE ,</t>
  </si>
  <si>
    <t xml:space="preserve">TABLEAU : 146  REPARTITION DES REDOUBLANTS DU SECONDAIRE SECOND CYCLE </t>
  </si>
  <si>
    <t>ET DES ETABLISSEMENTS DU SECONDAIRE SECOND CYCLE PAR FARITANY</t>
  </si>
  <si>
    <t xml:space="preserve">TABLEAU : 31 REPARTITION DES EFFECTIFS DU SECONDAIRE SECOND CYCLE  </t>
  </si>
  <si>
    <t xml:space="preserve">TABLEAU : 32 REPARTITION DES REDOUBLANTS DU SECONDAIRE SECOND CYCLE  </t>
  </si>
  <si>
    <t xml:space="preserve">TABLEAU :  76  REPARTITION DES EFFECTIFS DES ELEVES DU SECONDAIRE SECOND CYCLE </t>
  </si>
  <si>
    <t>TABLEAU : 83  REPARTITION DES REDOUBLANTS DU SECONDAIRE SECOND CYCLE</t>
  </si>
  <si>
    <t xml:space="preserve">TABLEAU : 62  REPARTITION DES REDOUBLANTS DU SECONDAIRE PREMIER CYCLE </t>
  </si>
  <si>
    <t>ANNEE SCOLAIRE 2000/2001</t>
  </si>
  <si>
    <t>ET DES ETABLISSEMENTS DU SECONDAIRE PREMIER CYCLE PAR FARITANY</t>
  </si>
  <si>
    <t xml:space="preserve">TABLEAU : 125  REPARTITION DES REDOUBLANTS DU SECONDAIRE PREMIER CYCLE </t>
  </si>
  <si>
    <t xml:space="preserve">TABLEAU : 29 REPARTITION DES REDOUBLANTS DU SECONDAIRE PREMIER CYCLE </t>
  </si>
  <si>
    <t>ET DES ETABLISSEMENTS DU PRIMAIRE PAR FARITANY</t>
  </si>
  <si>
    <t xml:space="preserve">TABLEAU :  55  REPARTITION DES EFFECTIFS  DES ELEVES DU SECONDAIRE PREMIER CYCLE </t>
  </si>
  <si>
    <t xml:space="preserve">TABLEAU  :  118  REPARTITION DES EFFECTIFS DES ELEVES DU SECONDAIRE PREMIER CYCLE  </t>
  </si>
  <si>
    <t xml:space="preserve">TABLEAU :  28  REPARTITION DES EFFECTIFS DES ELEVES DU SECONDAIRE PREMIER CYCLE </t>
  </si>
  <si>
    <t xml:space="preserve">TABLEAU : 34     REPARTITION DES EFFECTIFS DES ELEVES DU PRIMAIRE </t>
  </si>
  <si>
    <t xml:space="preserve">TABLEAU : 97  REPARTITION DES EFFECTIFS DES ELEVES DU PRIMAIRE </t>
  </si>
  <si>
    <t xml:space="preserve">TABLEAU :  25   REPARTITION DES EFFECTIFS DES ELEVES DU PRIMAIRE </t>
  </si>
  <si>
    <t xml:space="preserve">TABLEAU : 21  REPARTITION DES EFFECTIFS DES ELEVES, PAR FARITANY, PAR NIVEAU </t>
  </si>
  <si>
    <t xml:space="preserve">TABLEAU : 22 REPARTITION DES EFFECTIFS DES ELEVES, PAR FARITANY, PAR NIVEAU  </t>
  </si>
  <si>
    <t xml:space="preserve">TABLEAU : 01  NOMBRE D'ETABLISSEMENTS SCOLAIRES FONCTIONNELS </t>
  </si>
  <si>
    <t>PAR SECTEUR ET PAR NIVEAU</t>
  </si>
  <si>
    <t xml:space="preserve">TABLEAU : 02 NOMBRE DE SALLES DE CLASSES DEFINITIVES </t>
  </si>
  <si>
    <t xml:space="preserve">PAR SECTEUR ET PAR NIVEAU </t>
  </si>
  <si>
    <t xml:space="preserve">TABLEAU : 03 NOMBRE DE SECTIONS PAR SECTEUR ET  PAR NIVEAU </t>
  </si>
  <si>
    <t xml:space="preserve">TABLEAU  : 05 REPARTITION DES EFFECTIFS DES ELEVES </t>
  </si>
  <si>
    <t xml:space="preserve">TABLEAU : 06 REPARTITION DES REDOUBLANTS </t>
  </si>
  <si>
    <t xml:space="preserve">TABLEAU : 08 REPARTITION DES SALLES DE CLASSES DEFINITIVES  </t>
  </si>
  <si>
    <t xml:space="preserve"> TABLEAU     : 09 REPARTITION DES SECTIONS  PAR FARITANY, PAR NIVEAU  </t>
  </si>
  <si>
    <t>TABLEAU : 23  REPARTITION DES REDOUBLANTS PAR FARITANY ET PAR NIVEAU</t>
  </si>
  <si>
    <t xml:space="preserve">TABLEAU : 24 REPARTITION DES REDOUBLANTS PAR FARITANY, PAR NIVEAU  </t>
  </si>
  <si>
    <t xml:space="preserve">PAR FARITANY ET  PAR NIVEAU </t>
  </si>
  <si>
    <t xml:space="preserve">TABLEAU  : 11 REPARTITION DES EFFECTIFS DES ELEVES </t>
  </si>
  <si>
    <t xml:space="preserve">PAR FARITANY ET PAR NIVEAU </t>
  </si>
  <si>
    <t xml:space="preserve"> PAR FARITANY  ET  PAR NIVEAU</t>
  </si>
  <si>
    <t xml:space="preserve">TABLEAU : 17 REPARTITION DES SECTIONS  PAR FARITANY ET PAR NIVEAU </t>
  </si>
  <si>
    <t xml:space="preserve">MADAGASCAR </t>
  </si>
  <si>
    <t xml:space="preserve">TABLEAU : 60  REPARTITION DES EFFECTIFS DES ELEVES  DU SECONDAIRE PREMIER CYCLE  </t>
  </si>
  <si>
    <t xml:space="preserve">TABLEAU : 61  REPARTITION DES EFFECTIFS DES ELEVES DU SECONDAIRE PREMIER CYCLE  </t>
  </si>
  <si>
    <t xml:space="preserve">TABLEAU : 37 REPARTITION DES EFFECTIFS DES ELEVES DU PRIMAIRE  </t>
  </si>
  <si>
    <t>TABLEAU : 71  REPARTITION   DE SECTIONS, DE SALLES DE  CLASSE, DU PERSONNEL</t>
  </si>
  <si>
    <t>TABLEAU : 72  REPARTITION   DE SECTIONS, DE SALLES DE CLASSE , DU PERSONNEL</t>
  </si>
  <si>
    <t xml:space="preserve">TABLEAU : 79  REPARTITION DES EFFECTIFS DES ELEVES DU SECONDAIRE SECOND CYCLE  </t>
  </si>
  <si>
    <t xml:space="preserve">TABLEAU :  81  REPARTITION DES EFFECTIFS DES ELEVES DU SECONDAIRE SECOND CYCLE  </t>
  </si>
  <si>
    <t xml:space="preserve">TABLEAU :  86  REPARTITION DES REDOUBLANTS DU SECONDAIRE SECOND CYCLE  </t>
  </si>
  <si>
    <t xml:space="preserve">TABLEAU : 89  REPARTITION DES REDOUBLANTS DU SECONDAIRE SECOND CYCLE  </t>
  </si>
  <si>
    <t>TABLEAU : 95 REPARTITION  DE SECTIONS, DES SALLES DE CLASSE, DU PERSONNEL</t>
  </si>
  <si>
    <t xml:space="preserve">TABLEAU 120 :REPARTITION DES EFFECTIFS DES ELEVES DU SECONDAIRE PREMIER CYCLE  </t>
  </si>
  <si>
    <t xml:space="preserve">TABLEAU 123:  REPARTITION DES EFFECTIFS DES ELEVES DU SECONDAIRE PREMIER CYCLE  </t>
  </si>
  <si>
    <t xml:space="preserve">TABLEAU 127 :REPARTITION DES REDOUBLANTS DU SECONDAIRE PREMIER CYCLE  </t>
  </si>
  <si>
    <t xml:space="preserve">TABLEAU 128: REPARTITION DES REDOUBLANTS DU SECONDAIRE PREMIER CYCLE  </t>
  </si>
  <si>
    <t xml:space="preserve">TABLEAU : 141 REPARTITION DES EFFECTIFS DES ELEVES DU SECONDAIRE SECOND CYCLE  </t>
  </si>
  <si>
    <t xml:space="preserve">TABLEAU 148:  REPARTITION DES REDOUBLANTS DU SECONDAIRE SECOND CYCLE  </t>
  </si>
  <si>
    <t xml:space="preserve">TABLEAU 149:  REPARTITION DES REDOUBLANTS DU SECONDAIRE SECOND CYCLE  </t>
  </si>
  <si>
    <t xml:space="preserve">TABLEAU 151: REPARTITION DES REDOUBLANTS DU SECONDAIRE SECOND CYCLE  </t>
  </si>
  <si>
    <t>TABLEAU :155  REPARTITION DES SECTIONS, DES SALLES DE CLASSE, DU PERSONNEL</t>
  </si>
  <si>
    <t>FARITANY    :   ANTANANARIVO</t>
  </si>
  <si>
    <t>PRIVE</t>
  </si>
  <si>
    <t>TOTAL</t>
  </si>
  <si>
    <t>11 ème</t>
  </si>
  <si>
    <t>10 ème</t>
  </si>
  <si>
    <t>9 ème</t>
  </si>
  <si>
    <t>8 ème</t>
  </si>
  <si>
    <t>7 ème</t>
  </si>
  <si>
    <t>F</t>
  </si>
  <si>
    <t>Total</t>
  </si>
  <si>
    <t>ENSEMBLE</t>
  </si>
  <si>
    <t>FARITANY    :   FIANARANTSOA</t>
  </si>
  <si>
    <t>FARITANY    :   TOAMASINA</t>
  </si>
  <si>
    <t>FARITANY    :   MAHAJANGA</t>
  </si>
  <si>
    <t>FARITANY    :   TOLIARA</t>
  </si>
  <si>
    <t>FARITANY    :   ANTSIRANANA</t>
  </si>
  <si>
    <t>6 ème</t>
  </si>
  <si>
    <t>5 ème</t>
  </si>
  <si>
    <t>4 ème</t>
  </si>
  <si>
    <t>3 ème</t>
  </si>
  <si>
    <t>6 è</t>
  </si>
  <si>
    <t>5 è</t>
  </si>
  <si>
    <t>4 è</t>
  </si>
  <si>
    <t>3 è</t>
  </si>
  <si>
    <t>vacataire</t>
  </si>
  <si>
    <t>MADAGASCAR</t>
  </si>
  <si>
    <t>ANTANANARIVO</t>
  </si>
  <si>
    <t>FIANARANTSOA</t>
  </si>
  <si>
    <t>MAHAJANGA</t>
  </si>
  <si>
    <t>TOLIARA</t>
  </si>
  <si>
    <t>ANTSIRANANA</t>
  </si>
  <si>
    <t>2nde</t>
  </si>
  <si>
    <t>1ère A</t>
  </si>
  <si>
    <t>1ère C</t>
  </si>
  <si>
    <t>1ère D</t>
  </si>
  <si>
    <t>Term A</t>
  </si>
  <si>
    <t>Term C</t>
  </si>
  <si>
    <t>Term D</t>
  </si>
  <si>
    <t>S e c t i o n s</t>
  </si>
  <si>
    <t>1 A</t>
  </si>
  <si>
    <t>1 C</t>
  </si>
  <si>
    <t>1 D</t>
  </si>
  <si>
    <t>T A</t>
  </si>
  <si>
    <t>TC</t>
  </si>
  <si>
    <t>T D</t>
  </si>
  <si>
    <t>TOAMASINA</t>
  </si>
  <si>
    <t>PUBLIC</t>
  </si>
  <si>
    <t>Antananarivo</t>
  </si>
  <si>
    <t>Fianarantsoa</t>
  </si>
  <si>
    <t>Toamasina</t>
  </si>
  <si>
    <t>Mahajanga</t>
  </si>
  <si>
    <t>Toliara</t>
  </si>
  <si>
    <t>Antsiranana</t>
  </si>
  <si>
    <t>MF</t>
  </si>
  <si>
    <t>Madagascar</t>
  </si>
  <si>
    <t xml:space="preserve">TABLEAU : 90  REPARTITION DES SECTIONS, DES SALLES DE CLASSE,DU PERSONNEL </t>
  </si>
  <si>
    <t>FARITANY</t>
  </si>
  <si>
    <t xml:space="preserve">TABLEAU :153  REPARTITION DES SECTIONS, DES SALLES DE CLASSE ,DU PERSONNEL </t>
  </si>
  <si>
    <t>PAR ANNEE D'ETUDE ET PAR FARITANY</t>
  </si>
  <si>
    <t>TABLEAU : 33 REPARTITION DES SECTIONS, DES SALLES DE CLASSE,DU PERSONNEL</t>
  </si>
  <si>
    <t xml:space="preserve">PAR ANNEE D,ETUDE  ET PAR FARITANY </t>
  </si>
  <si>
    <t>PUBLIC ET PRIVE</t>
  </si>
  <si>
    <t>SECTEUR</t>
  </si>
  <si>
    <t xml:space="preserve"> PRIVE </t>
  </si>
  <si>
    <t>11ème</t>
  </si>
  <si>
    <t>ENSEIGNANTS EN CLASSE</t>
  </si>
  <si>
    <t>NON EN CLASSE</t>
  </si>
  <si>
    <t>ENSEIGNANT EN CLASSE</t>
  </si>
  <si>
    <t>NON   EN  CLASSE</t>
  </si>
  <si>
    <t>NON  EN  CLASSE</t>
  </si>
  <si>
    <t>Age</t>
  </si>
  <si>
    <t>10ème</t>
  </si>
  <si>
    <t>9ème</t>
  </si>
  <si>
    <t>8ème</t>
  </si>
  <si>
    <t>7ème</t>
  </si>
  <si>
    <t>PUBLIC et PRIVE</t>
  </si>
  <si>
    <t>TABLEAU : 161    REPARTITION DES EFFECTIFS DU NIVEAU I PAR AGE</t>
  </si>
  <si>
    <t>TABLEAU : 162    REPARTITION DES EFFECTIFS DU NIVEAU I PAR AGE</t>
  </si>
  <si>
    <t>TABLEAU : 163    REPARTITION DES EFFECTIFS DU NIVEAU I PAR AGE</t>
  </si>
  <si>
    <t>TABLEAU : 164    REPARTITION DES EFFECTIFS DU NIVEAU I PAR AGE</t>
  </si>
  <si>
    <t>TABLEAU : 165    REPARTITION DES EFFECTIFS DU NIVEAU I PAR AGE</t>
  </si>
  <si>
    <t>TABLEAU : 166    REPARTITION DES EFFECTIFS DU NIVEAU I PAR AGE</t>
  </si>
  <si>
    <t xml:space="preserve"> ET PAR ANNEE D'ETUDE DES SIX FARITANY</t>
  </si>
  <si>
    <t>TABLEAU : 160    REPARTITION DES EFFECTIFS DU NIVEAU I PAR AGE</t>
  </si>
  <si>
    <t>TABLEAU : 167    REPARTITION DES EFFECTIFS DU NIVEAU II PAR AGE</t>
  </si>
  <si>
    <t>TABLEAU : 168     REPARTITION DES EFFECTIFS DU NIVEAU II PAR AGE</t>
  </si>
  <si>
    <t>TABLEAU : 169     REPARTITION DES EFFECTIFS DU NIVEAU II PAR AGE</t>
  </si>
  <si>
    <t>TABLEAU : 173    REPARTITION DES EFFECTIFS DU NIVEAU II PAR AGE</t>
  </si>
  <si>
    <t>TABLEAU : 174    REPARTITION DES EFFECTIFS DU NIVEAU III PAR AGE</t>
  </si>
  <si>
    <t>TABLEAU : 175     REPARTITION DES EFFECTIFS DU NIVEAU III PAR AGE</t>
  </si>
  <si>
    <t>TABLEAU : 176    REPARTITION DES EFFECTIFS DU NIVEAU III PAR AGE</t>
  </si>
  <si>
    <t>TABLEAU : 177     REPARTITION DES EFFECTIFS DU NIVEAU III PAR AGE</t>
  </si>
  <si>
    <t>TABLEAU : 178     REPARTITION DES EFFECTIFS DU NIVEAU III PAR AGE</t>
  </si>
  <si>
    <t>TABLEAU : 179     REPARTITION DES EFFECTIFS DU NIVEAU III PAR AGE</t>
  </si>
  <si>
    <t>TABLEAU : 180    REPARTITION DES EFFECTIFS DU NIVEAU III PAR AGE</t>
  </si>
  <si>
    <t>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</si>
  <si>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</si>
  <si>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</si>
  <si>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</si>
  <si>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</si>
  <si>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</si>
  <si>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</si>
  <si>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</si>
  <si>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</si>
  <si>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</si>
  <si>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15 ans</t>
  </si>
  <si>
    <t>16 ans</t>
  </si>
  <si>
    <t>17 ans</t>
  </si>
  <si>
    <t>18 ans</t>
  </si>
  <si>
    <t>TABLEAU : 171   REPARTITION DES EFFECTIFS DU NIVEAU II PAR AGE</t>
  </si>
  <si>
    <t>TABLEAU : 170   REPARTITION DES EFFECTIFS DU NIVEAU II PAR AGE</t>
  </si>
  <si>
    <t>TABLEAU : 172  REPARTITION DES EFFECTIFS DU NIVEAU II PAR AGE</t>
  </si>
  <si>
    <t>19 ans</t>
  </si>
  <si>
    <t>20 ans</t>
  </si>
  <si>
    <t>21 ans</t>
  </si>
  <si>
    <t>22 ans</t>
  </si>
  <si>
    <t>23 ans</t>
  </si>
  <si>
    <t>6ème</t>
  </si>
  <si>
    <t>5ème</t>
  </si>
  <si>
    <t>4ème</t>
  </si>
  <si>
    <t>3ème</t>
  </si>
  <si>
    <t>Primaire</t>
  </si>
  <si>
    <t xml:space="preserve">Secondaire </t>
  </si>
  <si>
    <t>1er cycle</t>
  </si>
  <si>
    <t>Secondaire</t>
  </si>
  <si>
    <t>2nd cycle</t>
  </si>
  <si>
    <t xml:space="preserve">TABLEAU : 56  REPARTITION DES EFFECTIFS DES ELEVES  DU SECONDAIRE PREMIER CYCLE  </t>
  </si>
  <si>
    <t xml:space="preserve">TABLEAU : 58  REPARTITION DES EFFECTIFS DES ELEVES  DU SECONDAIRE PREMIER CYCLE  </t>
  </si>
  <si>
    <t xml:space="preserve">TABLEAU : 59  REPARTITION DES EFFECTIFS  DES ELEVES DU SECONDAIRE PREMIER CYCLE  </t>
  </si>
  <si>
    <t xml:space="preserve">TABLEAU : 63  REPARTITION DES REDOUBLANTS DU SECONDAIRE PREMIER CYCLE  </t>
  </si>
  <si>
    <t xml:space="preserve">TABLEAU : 64  REPARTITION DES REDOUBLANTS DU SECONDAIRE PREMIER CYCLE  </t>
  </si>
  <si>
    <t xml:space="preserve">TABLEAU : 65  REPARTITION DES REDOUBLANTS DU SECONDAIRE PREMIER CYCLE  </t>
  </si>
  <si>
    <t xml:space="preserve">TABLEAU 12: REPARTITION DES REDOUBLANTS </t>
  </si>
  <si>
    <t xml:space="preserve">TABLEAU : 57  REPARTITION DES  EFFECTIFS  DES ELEVES DU SECONDAIRE PREMIER CYCLE  </t>
  </si>
  <si>
    <t>TABLEAU :156  REPARTITION DES SECTIONS, DES  SALLES DE CLASSE, DU PERSONNEL</t>
  </si>
  <si>
    <t>I13_E11F. Effectif 11ème Filles</t>
  </si>
  <si>
    <t>I13_E10G. Effectif 10ème Garçons</t>
  </si>
  <si>
    <t>I13_E10F. Effectif 10ème Filles</t>
  </si>
  <si>
    <t>I13_E9G. Effectif 9ème Garçons</t>
  </si>
  <si>
    <t>I13_E9F. Effectif 9ème Filles</t>
  </si>
  <si>
    <t>I13_E8G. Effectif 8ème Garçons</t>
  </si>
  <si>
    <t>I13_E8F. Effectif 8ème Filles</t>
  </si>
  <si>
    <t>I13_E7G. Effectif 7ème Garçons</t>
  </si>
  <si>
    <t>I13_E7F. Effectif 7ème Filles</t>
  </si>
  <si>
    <t>I13_E11G. Effectif 11ème Garçons</t>
  </si>
  <si>
    <t>I3. CISCO</t>
  </si>
  <si>
    <t>SommeDeI13_E11G</t>
  </si>
  <si>
    <t>SommeDeI13_E11F</t>
  </si>
  <si>
    <t>SommeDeI13_E10G</t>
  </si>
  <si>
    <t>SommeDeI13_E10F</t>
  </si>
  <si>
    <t>SommeDeI13_E9G</t>
  </si>
  <si>
    <t>SommeDeI13_E9F</t>
  </si>
  <si>
    <t>SommeDeI13_E8G</t>
  </si>
  <si>
    <t>SommeDeI13_E8F</t>
  </si>
  <si>
    <t>SommeDeI13_E7G</t>
  </si>
  <si>
    <t>SommeDeI13_E7F</t>
  </si>
  <si>
    <t>SommeDeI13_ETG</t>
  </si>
  <si>
    <t>SommeDeI13_ETF</t>
  </si>
  <si>
    <t>SommeDeI13_R11G</t>
  </si>
  <si>
    <t>SommeDeI13_R11F</t>
  </si>
  <si>
    <t>SommeDeI13_R10G</t>
  </si>
  <si>
    <t>SommeDeI13_R10F</t>
  </si>
  <si>
    <t>SommeDeI13_R9G</t>
  </si>
  <si>
    <t>SommeDeI13_R9F</t>
  </si>
  <si>
    <t>SommeDeI13_R8G</t>
  </si>
  <si>
    <t>SommeDeI13_R8F</t>
  </si>
  <si>
    <t>SommeDeI13_R7G</t>
  </si>
  <si>
    <t>SommeDeI13_R7F</t>
  </si>
  <si>
    <t>SommeDeI13_RTG</t>
  </si>
  <si>
    <t>SommeDeI13_RTF</t>
  </si>
  <si>
    <t>SommeDeI14_1a</t>
  </si>
  <si>
    <t>SommeDeI14_1b</t>
  </si>
  <si>
    <t>SommeDeI14_1c</t>
  </si>
  <si>
    <t>SommeDeI14_1d</t>
  </si>
  <si>
    <t>SommeDeI14_2a</t>
  </si>
  <si>
    <t>SommeDeI14_2b</t>
  </si>
  <si>
    <t>SommeDeI14_2c</t>
  </si>
  <si>
    <t>SommeDeI14_2d</t>
  </si>
  <si>
    <t>SommeDeI14_3a</t>
  </si>
  <si>
    <t>SommeDeI14_3b</t>
  </si>
  <si>
    <t>SommeDeI14_3c</t>
  </si>
  <si>
    <t>SommeDeI14_3d</t>
  </si>
  <si>
    <t>SommeDeI14_4a</t>
  </si>
  <si>
    <t>SommeDeI14_4b</t>
  </si>
  <si>
    <t>SommeDeI14_4c</t>
  </si>
  <si>
    <t>SommeDeI14_4d</t>
  </si>
  <si>
    <t>SommeDeI14_5a</t>
  </si>
  <si>
    <t>SommeDeI14_5b</t>
  </si>
  <si>
    <t>SommeDeI14_5c</t>
  </si>
  <si>
    <t>SommeDeI14_5d</t>
  </si>
  <si>
    <t>AMBATOLAMPY</t>
  </si>
  <si>
    <t>ANTANANARIVO RENIVOHITRA</t>
  </si>
  <si>
    <t>BETAFO</t>
  </si>
  <si>
    <t>FENOARIVOBE</t>
  </si>
  <si>
    <t>SOAVINANDRIANA</t>
  </si>
  <si>
    <t>BEFOTAKA SUD</t>
  </si>
  <si>
    <t>MANAKARA</t>
  </si>
  <si>
    <t>MIDONGY ATSIMO</t>
  </si>
  <si>
    <t>FENERIVE EST</t>
  </si>
  <si>
    <t>MANANARA NORD</t>
  </si>
  <si>
    <t>TOAMASINA I</t>
  </si>
  <si>
    <t>AMPANIHY OUEST</t>
  </si>
  <si>
    <t>BELOHA ANDROY</t>
  </si>
  <si>
    <t>MANJA</t>
  </si>
  <si>
    <t>TSIHOMBE</t>
  </si>
  <si>
    <t xml:space="preserve">Nombre d'enseignants par organisme payeur </t>
  </si>
  <si>
    <t xml:space="preserve">Personnel </t>
  </si>
  <si>
    <t>Etablissement</t>
  </si>
  <si>
    <t>11 e</t>
  </si>
  <si>
    <t>10 e</t>
  </si>
  <si>
    <t>9 e</t>
  </si>
  <si>
    <t>8 e</t>
  </si>
  <si>
    <t>7 e</t>
  </si>
  <si>
    <t>nombre total</t>
  </si>
  <si>
    <t>définitive</t>
  </si>
  <si>
    <t>provisoire</t>
  </si>
  <si>
    <t>état</t>
  </si>
  <si>
    <t>FRAM</t>
  </si>
  <si>
    <t>autres</t>
  </si>
  <si>
    <t xml:space="preserve">total </t>
  </si>
  <si>
    <t>définitives</t>
  </si>
  <si>
    <t>provisoires</t>
  </si>
  <si>
    <t>établissement</t>
  </si>
  <si>
    <t xml:space="preserve">SECTION </t>
  </si>
  <si>
    <t>MIARINARIVO</t>
  </si>
  <si>
    <t xml:space="preserve">TABLEAU : 98   REPARTITION DES EFFECTIFS DES ELEVES DU PRIMAIRE  </t>
  </si>
  <si>
    <t>15 ans et plus</t>
  </si>
  <si>
    <t xml:space="preserve">total  </t>
  </si>
  <si>
    <t xml:space="preserve"> TABLEAU : 49  REPARTITION   DES SALLES DE CLASSE, DU PERSONNEL</t>
  </si>
  <si>
    <t xml:space="preserve"> TABLEAU : 50  REPARTITION   DES SALLES DE CLASSE, DU PERSONNEL </t>
  </si>
  <si>
    <t xml:space="preserve"> TABLEAU : 51  REPARTITION   DES SALLES DE CLASSE, DU PERSONNEL</t>
  </si>
  <si>
    <t xml:space="preserve"> TABLEAU : 52  REPARTITION   DES SALLES DE CLASSE, DU PERSONNEL</t>
  </si>
  <si>
    <t xml:space="preserve"> TABLEAU : 53  REPARTITION   DES SALLES DE CLASSE, DU PERSONNEL</t>
  </si>
  <si>
    <t xml:space="preserve"> TABLEAU : 54  REPARTITION   DES SALLES DE CLASSE, DU PERSONNEL</t>
  </si>
  <si>
    <t>TABLEAU : 48  REPARTITION  DES SALLES DE CLASSE, DU PERSONNEL</t>
  </si>
  <si>
    <t>TABLEAU : 111  REPARTITION  DES SALLES DE CLASSE, DU PERSONNEL</t>
  </si>
  <si>
    <t>TABLEAU : 27  REPARTITION  DES SALLES DE CLASSE, DU PERSONNEL</t>
  </si>
  <si>
    <t xml:space="preserve"> TABLEAU : 112  REPARTITION   DES SALLES DE CLASSE, DU PERSONNEL </t>
  </si>
  <si>
    <t xml:space="preserve"> TABLEAU : 113  REPARTITION   DES SALLES DE CLASSE, DU PERSONNEL   </t>
  </si>
  <si>
    <t xml:space="preserve"> TABLEAU : 114  REPARTITION   DES SALLES DE CLASSE, DU PERSONNEL   </t>
  </si>
  <si>
    <t xml:space="preserve"> TABLEAU : 115  REPARTITION   DES SALLES DE CLASSE, DU PERSONNEL   </t>
  </si>
  <si>
    <t xml:space="preserve"> TABLEAU : 116  REPARTITION   DES SALLES DE CLASSE, DU PERSONNEL   </t>
  </si>
  <si>
    <t xml:space="preserve"> TABLEAU : 117  REPARTITION   DES SALLES DE CLASSE, DU PERSONNEL   </t>
  </si>
  <si>
    <t xml:space="preserve"> ET PAR ANNEE D'ETUDE A MADAGASAR</t>
  </si>
  <si>
    <t>18 ans et plus</t>
  </si>
  <si>
    <t xml:space="preserve">18 ans et plus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</si>
</sst>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\ _F_-;\-* #,##0.00\ _F_-;_-* &quot;-&quot;??\ _F_-;_-@_-"/>
    <numFmt numFmtId="172" formatCode="0.0%"/>
    <numFmt numFmtId="173" formatCode="0.0"/>
    <numFmt numFmtId="174" formatCode="#,##0.0"/>
  </numFmts>
  <fonts count="23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8"/>
      <name val="MS Sans Serif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.4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color indexed="8"/>
      <name val="Times New Roman"/>
      <family val="1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71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</cellStyleXfs>
  <cellXfs count="497">
    <xf numFmtId="0" fontId="0" fillId="0" borderId="0" xfId="0"/>
    <xf numFmtId="0" fontId="0" fillId="0" borderId="0" xfId="0" applyFill="1" applyAlignment="1">
      <alignment horizontal="centerContinuous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3" fontId="0" fillId="0" borderId="4" xfId="0" applyNumberFormat="1" applyFill="1" applyBorder="1"/>
    <xf numFmtId="0" fontId="1" fillId="0" borderId="5" xfId="0" applyFont="1" applyFill="1" applyBorder="1"/>
    <xf numFmtId="3" fontId="1" fillId="0" borderId="5" xfId="0" applyNumberFormat="1" applyFont="1" applyFill="1" applyBorder="1"/>
    <xf numFmtId="3" fontId="0" fillId="0" borderId="5" xfId="0" applyNumberFormat="1" applyFill="1" applyBorder="1"/>
    <xf numFmtId="0" fontId="0" fillId="0" borderId="6" xfId="0" applyFill="1" applyBorder="1"/>
    <xf numFmtId="0" fontId="0" fillId="0" borderId="0" xfId="0" applyFill="1" applyBorder="1"/>
    <xf numFmtId="3" fontId="0" fillId="0" borderId="0" xfId="0" applyNumberFormat="1"/>
    <xf numFmtId="0" fontId="0" fillId="0" borderId="0" xfId="0" applyAlignment="1">
      <alignment horizontal="centerContinuous"/>
    </xf>
    <xf numFmtId="0" fontId="0" fillId="0" borderId="5" xfId="0" applyBorder="1"/>
    <xf numFmtId="0" fontId="0" fillId="0" borderId="6" xfId="0" applyFill="1" applyBorder="1" applyAlignment="1">
      <alignment horizontal="center"/>
    </xf>
    <xf numFmtId="3" fontId="1" fillId="0" borderId="5" xfId="0" applyNumberFormat="1" applyFon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7" xfId="0" applyFill="1" applyBorder="1"/>
    <xf numFmtId="0" fontId="0" fillId="0" borderId="0" xfId="0" applyFill="1" applyBorder="1" applyAlignment="1"/>
    <xf numFmtId="1" fontId="0" fillId="0" borderId="5" xfId="0" applyNumberFormat="1" applyFill="1" applyBorder="1"/>
    <xf numFmtId="1" fontId="1" fillId="0" borderId="5" xfId="0" applyNumberFormat="1" applyFont="1" applyFill="1" applyBorder="1"/>
    <xf numFmtId="3" fontId="0" fillId="0" borderId="0" xfId="0" applyNumberFormat="1" applyFill="1"/>
    <xf numFmtId="3" fontId="0" fillId="0" borderId="0" xfId="0" applyNumberFormat="1" applyFill="1" applyAlignment="1">
      <alignment horizontal="centerContinuous"/>
    </xf>
    <xf numFmtId="3" fontId="0" fillId="0" borderId="0" xfId="0" applyNumberFormat="1" applyFill="1" applyAlignment="1">
      <alignment horizontal="left"/>
    </xf>
    <xf numFmtId="3" fontId="0" fillId="0" borderId="1" xfId="0" applyNumberFormat="1" applyFill="1" applyBorder="1" applyAlignment="1">
      <alignment horizontal="centerContinuous"/>
    </xf>
    <xf numFmtId="3" fontId="0" fillId="0" borderId="2" xfId="0" applyNumberFormat="1" applyFill="1" applyBorder="1" applyAlignment="1">
      <alignment horizontal="centerContinuous"/>
    </xf>
    <xf numFmtId="3" fontId="0" fillId="0" borderId="3" xfId="0" applyNumberFormat="1" applyFill="1" applyBorder="1" applyAlignment="1">
      <alignment horizontal="center"/>
    </xf>
    <xf numFmtId="3" fontId="1" fillId="0" borderId="0" xfId="0" applyNumberFormat="1" applyFont="1"/>
    <xf numFmtId="0" fontId="0" fillId="0" borderId="0" xfId="0" quotePrefix="1"/>
    <xf numFmtId="1" fontId="0" fillId="0" borderId="0" xfId="0" applyNumberFormat="1" applyFill="1"/>
    <xf numFmtId="0" fontId="0" fillId="0" borderId="8" xfId="0" applyBorder="1"/>
    <xf numFmtId="0" fontId="0" fillId="0" borderId="0" xfId="0" quotePrefix="1" applyFill="1" applyAlignment="1">
      <alignment horizontal="centerContinuous"/>
    </xf>
    <xf numFmtId="0" fontId="1" fillId="0" borderId="1" xfId="0" applyFont="1" applyFill="1" applyBorder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3" fontId="6" fillId="0" borderId="1" xfId="0" applyNumberFormat="1" applyFont="1" applyFill="1" applyBorder="1" applyAlignment="1">
      <alignment horizontal="centerContinuous"/>
    </xf>
    <xf numFmtId="3" fontId="4" fillId="0" borderId="9" xfId="0" applyNumberFormat="1" applyFont="1" applyFill="1" applyBorder="1" applyAlignment="1">
      <alignment horizontal="centerContinuous"/>
    </xf>
    <xf numFmtId="3" fontId="4" fillId="0" borderId="2" xfId="0" applyNumberFormat="1" applyFont="1" applyFill="1" applyBorder="1" applyAlignment="1">
      <alignment horizontal="centerContinuous"/>
    </xf>
    <xf numFmtId="3" fontId="6" fillId="0" borderId="3" xfId="0" applyNumberFormat="1" applyFont="1" applyFill="1" applyBorder="1" applyAlignment="1">
      <alignment horizontal="center"/>
    </xf>
    <xf numFmtId="3" fontId="8" fillId="0" borderId="5" xfId="0" applyNumberFormat="1" applyFont="1" applyFill="1" applyBorder="1"/>
    <xf numFmtId="0" fontId="1" fillId="0" borderId="6" xfId="0" applyFont="1" applyFill="1" applyBorder="1"/>
    <xf numFmtId="0" fontId="1" fillId="0" borderId="0" xfId="0" applyFont="1" applyFill="1" applyBorder="1"/>
    <xf numFmtId="0" fontId="0" fillId="0" borderId="8" xfId="0" applyFill="1" applyBorder="1"/>
    <xf numFmtId="0" fontId="0" fillId="0" borderId="0" xfId="0" quotePrefix="1" applyFill="1" applyBorder="1" applyAlignment="1">
      <alignment horizontal="center"/>
    </xf>
    <xf numFmtId="3" fontId="0" fillId="0" borderId="0" xfId="0" applyNumberFormat="1" applyAlignment="1">
      <alignment horizontal="centerContinuous"/>
    </xf>
    <xf numFmtId="3" fontId="0" fillId="0" borderId="6" xfId="0" applyNumberFormat="1" applyFill="1" applyBorder="1" applyAlignment="1">
      <alignment horizontal="center"/>
    </xf>
    <xf numFmtId="3" fontId="1" fillId="0" borderId="6" xfId="0" applyNumberFormat="1" applyFont="1" applyFill="1" applyBorder="1"/>
    <xf numFmtId="3" fontId="0" fillId="0" borderId="6" xfId="0" applyNumberFormat="1" applyFill="1" applyBorder="1"/>
    <xf numFmtId="3" fontId="0" fillId="0" borderId="0" xfId="0" applyNumberFormat="1" applyFill="1" applyBorder="1"/>
    <xf numFmtId="3" fontId="1" fillId="0" borderId="0" xfId="0" applyNumberFormat="1" applyFont="1" applyFill="1" applyBorder="1"/>
    <xf numFmtId="3" fontId="0" fillId="0" borderId="10" xfId="0" applyNumberFormat="1" applyBorder="1"/>
    <xf numFmtId="3" fontId="1" fillId="0" borderId="0" xfId="0" applyNumberFormat="1" applyFont="1" applyFill="1"/>
    <xf numFmtId="3" fontId="0" fillId="0" borderId="7" xfId="0" applyNumberFormat="1" applyFill="1" applyBorder="1"/>
    <xf numFmtId="0" fontId="0" fillId="0" borderId="11" xfId="0" applyFill="1" applyBorder="1"/>
    <xf numFmtId="0" fontId="0" fillId="0" borderId="4" xfId="0" applyFill="1" applyBorder="1" applyAlignment="1">
      <alignment horizontal="center"/>
    </xf>
    <xf numFmtId="0" fontId="0" fillId="0" borderId="0" xfId="0" applyFill="1" applyAlignment="1"/>
    <xf numFmtId="3" fontId="1" fillId="0" borderId="7" xfId="0" applyNumberFormat="1" applyFont="1" applyFill="1" applyBorder="1"/>
    <xf numFmtId="3" fontId="0" fillId="0" borderId="12" xfId="0" applyNumberFormat="1" applyFill="1" applyBorder="1"/>
    <xf numFmtId="3" fontId="1" fillId="0" borderId="12" xfId="0" applyNumberFormat="1" applyFont="1" applyFill="1" applyBorder="1"/>
    <xf numFmtId="0" fontId="0" fillId="0" borderId="0" xfId="0" applyFill="1" applyAlignment="1">
      <alignment horizontal="center"/>
    </xf>
    <xf numFmtId="1" fontId="0" fillId="0" borderId="0" xfId="0" applyNumberFormat="1" applyFill="1" applyBorder="1"/>
    <xf numFmtId="1" fontId="1" fillId="0" borderId="7" xfId="0" applyNumberFormat="1" applyFont="1" applyFill="1" applyBorder="1"/>
    <xf numFmtId="0" fontId="2" fillId="0" borderId="0" xfId="0" quotePrefix="1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6" fillId="0" borderId="0" xfId="0" applyFont="1" applyFill="1" applyBorder="1"/>
    <xf numFmtId="1" fontId="1" fillId="0" borderId="0" xfId="0" applyNumberFormat="1" applyFont="1" applyFill="1" applyBorder="1"/>
    <xf numFmtId="9" fontId="0" fillId="0" borderId="0" xfId="3" applyFont="1" applyFill="1" applyAlignment="1">
      <alignment horizontal="centerContinuous"/>
    </xf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0" fontId="2" fillId="0" borderId="6" xfId="0" applyFont="1" applyFill="1" applyBorder="1"/>
    <xf numFmtId="3" fontId="2" fillId="0" borderId="7" xfId="0" applyNumberFormat="1" applyFont="1" applyFill="1" applyBorder="1"/>
    <xf numFmtId="3" fontId="2" fillId="0" borderId="12" xfId="0" applyNumberFormat="1" applyFont="1" applyFill="1" applyBorder="1"/>
    <xf numFmtId="3" fontId="0" fillId="0" borderId="0" xfId="0" quotePrefix="1" applyNumberFormat="1" applyFill="1" applyAlignment="1">
      <alignment horizontal="left"/>
    </xf>
    <xf numFmtId="3" fontId="0" fillId="0" borderId="0" xfId="0" applyNumberFormat="1" applyFill="1" applyAlignment="1"/>
    <xf numFmtId="1" fontId="1" fillId="0" borderId="6" xfId="0" applyNumberFormat="1" applyFont="1" applyFill="1" applyBorder="1"/>
    <xf numFmtId="0" fontId="6" fillId="0" borderId="0" xfId="0" applyFont="1" applyFill="1"/>
    <xf numFmtId="0" fontId="0" fillId="0" borderId="13" xfId="0" applyFill="1" applyBorder="1"/>
    <xf numFmtId="0" fontId="0" fillId="0" borderId="5" xfId="0" applyFill="1" applyBorder="1" applyAlignment="1">
      <alignment horizontal="center"/>
    </xf>
    <xf numFmtId="0" fontId="2" fillId="0" borderId="0" xfId="0" applyFont="1" applyFill="1" applyBorder="1"/>
    <xf numFmtId="3" fontId="0" fillId="0" borderId="5" xfId="0" applyNumberForma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left"/>
    </xf>
    <xf numFmtId="3" fontId="6" fillId="0" borderId="5" xfId="0" applyNumberFormat="1" applyFon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0" xfId="0" quotePrefix="1" applyNumberFormat="1" applyFill="1" applyAlignment="1"/>
    <xf numFmtId="3" fontId="0" fillId="0" borderId="0" xfId="0" quotePrefix="1" applyNumberFormat="1" applyFill="1" applyAlignment="1">
      <alignment horizontal="centerContinuous"/>
    </xf>
    <xf numFmtId="3" fontId="0" fillId="0" borderId="0" xfId="0" applyNumberFormat="1" applyFill="1" applyAlignment="1">
      <alignment horizontal="center"/>
    </xf>
    <xf numFmtId="3" fontId="0" fillId="0" borderId="0" xfId="0" quotePrefix="1" applyNumberFormat="1" applyFill="1" applyAlignment="1">
      <alignment horizontal="center"/>
    </xf>
    <xf numFmtId="0" fontId="6" fillId="0" borderId="0" xfId="0" applyFont="1" applyFill="1" applyAlignment="1">
      <alignment horizontal="centerContinuous"/>
    </xf>
    <xf numFmtId="1" fontId="10" fillId="0" borderId="5" xfId="0" applyNumberFormat="1" applyFont="1" applyFill="1" applyBorder="1" applyAlignment="1"/>
    <xf numFmtId="1" fontId="6" fillId="0" borderId="5" xfId="0" applyNumberFormat="1" applyFont="1" applyFill="1" applyBorder="1" applyAlignment="1"/>
    <xf numFmtId="3" fontId="6" fillId="0" borderId="4" xfId="0" applyNumberFormat="1" applyFont="1" applyFill="1" applyBorder="1"/>
    <xf numFmtId="3" fontId="6" fillId="0" borderId="2" xfId="0" applyNumberFormat="1" applyFont="1" applyFill="1" applyBorder="1" applyAlignment="1">
      <alignment horizontal="centerContinuous"/>
    </xf>
    <xf numFmtId="3" fontId="6" fillId="0" borderId="5" xfId="0" applyNumberFormat="1" applyFont="1" applyFill="1" applyBorder="1"/>
    <xf numFmtId="3" fontId="10" fillId="0" borderId="5" xfId="0" applyNumberFormat="1" applyFont="1" applyFill="1" applyBorder="1"/>
    <xf numFmtId="0" fontId="6" fillId="0" borderId="5" xfId="0" applyFont="1" applyFill="1" applyBorder="1"/>
    <xf numFmtId="3" fontId="10" fillId="0" borderId="5" xfId="0" applyNumberFormat="1" applyFont="1" applyBorder="1"/>
    <xf numFmtId="3" fontId="6" fillId="0" borderId="5" xfId="0" applyNumberFormat="1" applyFont="1" applyBorder="1"/>
    <xf numFmtId="3" fontId="0" fillId="0" borderId="14" xfId="0" applyNumberForma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4" xfId="0" quotePrefix="1" applyNumberFormat="1" applyFont="1" applyFill="1" applyBorder="1" applyAlignment="1">
      <alignment horizontal="center"/>
    </xf>
    <xf numFmtId="3" fontId="0" fillId="0" borderId="14" xfId="0" applyNumberFormat="1" applyBorder="1"/>
    <xf numFmtId="3" fontId="0" fillId="0" borderId="6" xfId="0" applyNumberFormat="1" applyBorder="1"/>
    <xf numFmtId="1" fontId="0" fillId="0" borderId="7" xfId="0" applyNumberFormat="1" applyFill="1" applyBorder="1"/>
    <xf numFmtId="1" fontId="4" fillId="0" borderId="4" xfId="0" applyNumberFormat="1" applyFont="1" applyFill="1" applyBorder="1" applyAlignment="1">
      <alignment horizontal="center"/>
    </xf>
    <xf numFmtId="1" fontId="6" fillId="0" borderId="5" xfId="0" applyNumberFormat="1" applyFont="1" applyFill="1" applyBorder="1"/>
    <xf numFmtId="1" fontId="6" fillId="0" borderId="1" xfId="0" applyNumberFormat="1" applyFont="1" applyFill="1" applyBorder="1" applyAlignment="1">
      <alignment horizontal="centerContinuous"/>
    </xf>
    <xf numFmtId="1" fontId="6" fillId="0" borderId="0" xfId="0" applyNumberFormat="1" applyFont="1" applyFill="1" applyAlignment="1">
      <alignment horizontal="centerContinuous"/>
    </xf>
    <xf numFmtId="1" fontId="6" fillId="0" borderId="0" xfId="0" applyNumberFormat="1" applyFont="1" applyAlignment="1">
      <alignment horizontal="centerContinuous"/>
    </xf>
    <xf numFmtId="1" fontId="6" fillId="0" borderId="0" xfId="0" applyNumberFormat="1" applyFont="1" applyAlignment="1"/>
    <xf numFmtId="1" fontId="6" fillId="0" borderId="0" xfId="0" quotePrefix="1" applyNumberFormat="1" applyFont="1" applyFill="1" applyAlignment="1">
      <alignment horizontal="left"/>
    </xf>
    <xf numFmtId="1" fontId="6" fillId="0" borderId="4" xfId="0" applyNumberFormat="1" applyFont="1" applyFill="1" applyBorder="1" applyAlignment="1"/>
    <xf numFmtId="1" fontId="6" fillId="0" borderId="2" xfId="0" applyNumberFormat="1" applyFont="1" applyFill="1" applyBorder="1" applyAlignment="1">
      <alignment horizontal="centerContinuous"/>
    </xf>
    <xf numFmtId="1" fontId="6" fillId="0" borderId="9" xfId="0" applyNumberFormat="1" applyFont="1" applyFill="1" applyBorder="1" applyAlignment="1">
      <alignment horizontal="centerContinuous"/>
    </xf>
    <xf numFmtId="1" fontId="6" fillId="0" borderId="6" xfId="0" applyNumberFormat="1" applyFont="1" applyFill="1" applyBorder="1" applyAlignment="1"/>
    <xf numFmtId="1" fontId="4" fillId="0" borderId="4" xfId="0" applyNumberFormat="1" applyFont="1" applyFill="1" applyBorder="1" applyAlignment="1"/>
    <xf numFmtId="1" fontId="10" fillId="0" borderId="5" xfId="0" applyNumberFormat="1" applyFont="1" applyBorder="1" applyAlignment="1"/>
    <xf numFmtId="1" fontId="6" fillId="0" borderId="5" xfId="0" applyNumberFormat="1" applyFont="1" applyBorder="1" applyAlignment="1"/>
    <xf numFmtId="1" fontId="6" fillId="0" borderId="7" xfId="0" applyNumberFormat="1" applyFont="1" applyBorder="1" applyAlignment="1"/>
    <xf numFmtId="1" fontId="6" fillId="0" borderId="6" xfId="0" applyNumberFormat="1" applyFont="1" applyBorder="1" applyAlignment="1"/>
    <xf numFmtId="1" fontId="6" fillId="0" borderId="12" xfId="0" applyNumberFormat="1" applyFont="1" applyBorder="1" applyAlignment="1"/>
    <xf numFmtId="1" fontId="6" fillId="0" borderId="0" xfId="0" applyNumberFormat="1" applyFont="1" applyFill="1" applyBorder="1" applyAlignment="1"/>
    <xf numFmtId="1" fontId="6" fillId="0" borderId="0" xfId="0" applyNumberFormat="1" applyFont="1" applyBorder="1" applyAlignment="1"/>
    <xf numFmtId="1" fontId="6" fillId="0" borderId="0" xfId="0" applyNumberFormat="1" applyFont="1" applyFill="1" applyAlignment="1"/>
    <xf numFmtId="1" fontId="6" fillId="0" borderId="7" xfId="0" applyNumberFormat="1" applyFont="1" applyFill="1" applyBorder="1" applyAlignment="1"/>
    <xf numFmtId="1" fontId="6" fillId="0" borderId="12" xfId="0" applyNumberFormat="1" applyFont="1" applyFill="1" applyBorder="1" applyAlignment="1"/>
    <xf numFmtId="1" fontId="6" fillId="0" borderId="5" xfId="0" quotePrefix="1" applyNumberFormat="1" applyFont="1" applyFill="1" applyBorder="1" applyAlignment="1">
      <alignment horizontal="left"/>
    </xf>
    <xf numFmtId="1" fontId="6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centerContinuous"/>
    </xf>
    <xf numFmtId="0" fontId="10" fillId="0" borderId="0" xfId="0" applyFont="1"/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0" fillId="0" borderId="4" xfId="0" applyNumberFormat="1" applyBorder="1"/>
    <xf numFmtId="3" fontId="10" fillId="0" borderId="3" xfId="0" applyNumberFormat="1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/>
    <xf numFmtId="0" fontId="10" fillId="0" borderId="3" xfId="0" applyFont="1" applyBorder="1" applyAlignment="1">
      <alignment horizontal="center"/>
    </xf>
    <xf numFmtId="3" fontId="2" fillId="0" borderId="0" xfId="0" applyNumberFormat="1" applyFont="1" applyFill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6" fillId="0" borderId="0" xfId="0" applyNumberFormat="1" applyFont="1" applyFill="1" applyAlignment="1">
      <alignment horizontal="centerContinuous"/>
    </xf>
    <xf numFmtId="3" fontId="7" fillId="0" borderId="5" xfId="0" applyNumberFormat="1" applyFon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5" fillId="0" borderId="14" xfId="0" applyNumberFormat="1" applyFont="1" applyBorder="1"/>
    <xf numFmtId="3" fontId="5" fillId="0" borderId="7" xfId="0" applyNumberFormat="1" applyFont="1" applyBorder="1"/>
    <xf numFmtId="3" fontId="6" fillId="0" borderId="7" xfId="0" applyNumberFormat="1" applyFont="1" applyBorder="1"/>
    <xf numFmtId="3" fontId="10" fillId="0" borderId="7" xfId="0" applyNumberFormat="1" applyFont="1" applyBorder="1"/>
    <xf numFmtId="3" fontId="0" fillId="0" borderId="0" xfId="0" applyNumberForma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Continuous"/>
    </xf>
    <xf numFmtId="3" fontId="10" fillId="0" borderId="14" xfId="0" applyNumberFormat="1" applyFont="1" applyBorder="1"/>
    <xf numFmtId="3" fontId="2" fillId="0" borderId="2" xfId="0" applyNumberFormat="1" applyFont="1" applyFill="1" applyBorder="1" applyAlignment="1">
      <alignment horizontal="centerContinuous"/>
    </xf>
    <xf numFmtId="3" fontId="2" fillId="0" borderId="3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6" fillId="0" borderId="0" xfId="0" applyNumberFormat="1" applyFont="1"/>
    <xf numFmtId="3" fontId="5" fillId="0" borderId="5" xfId="0" applyNumberFormat="1" applyFont="1" applyFill="1" applyBorder="1"/>
    <xf numFmtId="3" fontId="6" fillId="0" borderId="0" xfId="0" applyNumberFormat="1" applyFont="1" applyAlignment="1">
      <alignment horizontal="centerContinuous"/>
    </xf>
    <xf numFmtId="3" fontId="6" fillId="0" borderId="0" xfId="0" applyNumberFormat="1" applyFont="1" applyAlignment="1"/>
    <xf numFmtId="3" fontId="6" fillId="0" borderId="4" xfId="0" applyNumberFormat="1" applyFont="1" applyBorder="1" applyAlignment="1"/>
    <xf numFmtId="3" fontId="10" fillId="0" borderId="5" xfId="0" applyNumberFormat="1" applyFont="1" applyBorder="1" applyAlignment="1"/>
    <xf numFmtId="3" fontId="6" fillId="0" borderId="5" xfId="0" applyNumberFormat="1" applyFont="1" applyBorder="1" applyAlignment="1"/>
    <xf numFmtId="3" fontId="9" fillId="0" borderId="5" xfId="0" applyNumberFormat="1" applyFont="1" applyFill="1" applyBorder="1" applyAlignment="1" applyProtection="1">
      <alignment horizontal="right" wrapText="1"/>
      <protection locked="0"/>
    </xf>
    <xf numFmtId="3" fontId="6" fillId="0" borderId="6" xfId="0" applyNumberFormat="1" applyFont="1" applyBorder="1" applyAlignment="1"/>
    <xf numFmtId="3" fontId="6" fillId="0" borderId="0" xfId="0" applyNumberFormat="1" applyFont="1" applyFill="1" applyAlignment="1"/>
    <xf numFmtId="3" fontId="6" fillId="0" borderId="4" xfId="0" applyNumberFormat="1" applyFont="1" applyFill="1" applyBorder="1" applyAlignment="1"/>
    <xf numFmtId="3" fontId="10" fillId="0" borderId="5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6" xfId="0" applyNumberFormat="1" applyFont="1" applyFill="1" applyBorder="1" applyAlignment="1"/>
    <xf numFmtId="3" fontId="5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Fill="1" applyBorder="1" applyAlignment="1">
      <alignment horizontal="centerContinuous"/>
    </xf>
    <xf numFmtId="3" fontId="5" fillId="0" borderId="5" xfId="0" applyNumberFormat="1" applyFont="1" applyFill="1" applyBorder="1" applyAlignment="1"/>
    <xf numFmtId="3" fontId="0" fillId="0" borderId="11" xfId="0" applyNumberFormat="1" applyFill="1" applyBorder="1" applyAlignment="1">
      <alignment horizontal="centerContinuous"/>
    </xf>
    <xf numFmtId="3" fontId="0" fillId="0" borderId="13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Continuous"/>
    </xf>
    <xf numFmtId="3" fontId="10" fillId="0" borderId="7" xfId="0" applyNumberFormat="1" applyFont="1" applyFill="1" applyBorder="1"/>
    <xf numFmtId="3" fontId="10" fillId="0" borderId="12" xfId="0" applyNumberFormat="1" applyFont="1" applyFill="1" applyBorder="1"/>
    <xf numFmtId="3" fontId="4" fillId="0" borderId="0" xfId="0" applyNumberFormat="1" applyFont="1" applyFill="1" applyBorder="1"/>
    <xf numFmtId="3" fontId="2" fillId="0" borderId="7" xfId="0" applyNumberFormat="1" applyFont="1" applyFill="1" applyBorder="1" applyAlignment="1"/>
    <xf numFmtId="3" fontId="10" fillId="0" borderId="6" xfId="0" applyNumberFormat="1" applyFont="1" applyFill="1" applyBorder="1" applyAlignment="1"/>
    <xf numFmtId="3" fontId="6" fillId="0" borderId="0" xfId="0" applyNumberFormat="1" applyFont="1" applyFill="1" applyAlignment="1">
      <alignment horizontal="left"/>
    </xf>
    <xf numFmtId="3" fontId="6" fillId="0" borderId="0" xfId="0" applyNumberFormat="1" applyFont="1" applyFill="1"/>
    <xf numFmtId="3" fontId="6" fillId="0" borderId="0" xfId="0" quotePrefix="1" applyNumberFormat="1" applyFont="1" applyFill="1" applyAlignment="1">
      <alignment horizontal="left"/>
    </xf>
    <xf numFmtId="3" fontId="6" fillId="0" borderId="0" xfId="0" quotePrefix="1" applyNumberFormat="1" applyFont="1" applyAlignment="1">
      <alignment horizontal="left"/>
    </xf>
    <xf numFmtId="3" fontId="6" fillId="0" borderId="10" xfId="0" applyNumberFormat="1" applyFont="1" applyBorder="1"/>
    <xf numFmtId="3" fontId="6" fillId="0" borderId="11" xfId="0" applyNumberFormat="1" applyFont="1" applyFill="1" applyBorder="1"/>
    <xf numFmtId="3" fontId="6" fillId="0" borderId="6" xfId="0" applyNumberFormat="1" applyFont="1" applyFill="1" applyBorder="1"/>
    <xf numFmtId="3" fontId="6" fillId="0" borderId="4" xfId="0" applyNumberFormat="1" applyFont="1" applyFill="1" applyBorder="1" applyAlignment="1">
      <alignment horizontal="center"/>
    </xf>
    <xf numFmtId="3" fontId="6" fillId="0" borderId="7" xfId="0" applyNumberFormat="1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Border="1" applyAlignment="1">
      <alignment horizontal="centerContinuous"/>
    </xf>
    <xf numFmtId="3" fontId="6" fillId="0" borderId="0" xfId="0" applyNumberFormat="1" applyFont="1" applyBorder="1"/>
    <xf numFmtId="3" fontId="6" fillId="0" borderId="4" xfId="0" applyNumberFormat="1" applyFont="1" applyBorder="1"/>
    <xf numFmtId="3" fontId="6" fillId="0" borderId="8" xfId="0" applyNumberFormat="1" applyFont="1" applyFill="1" applyBorder="1"/>
    <xf numFmtId="3" fontId="6" fillId="0" borderId="6" xfId="0" applyNumberFormat="1" applyFont="1" applyBorder="1"/>
    <xf numFmtId="3" fontId="6" fillId="0" borderId="5" xfId="0" quotePrefix="1" applyNumberFormat="1" applyFont="1" applyFill="1" applyBorder="1" applyAlignment="1">
      <alignment horizontal="left"/>
    </xf>
    <xf numFmtId="3" fontId="0" fillId="0" borderId="4" xfId="0" applyNumberFormat="1" applyFill="1" applyBorder="1" applyAlignment="1"/>
    <xf numFmtId="3" fontId="0" fillId="0" borderId="0" xfId="0" applyNumberFormat="1" applyBorder="1"/>
    <xf numFmtId="3" fontId="13" fillId="0" borderId="0" xfId="0" applyNumberFormat="1" applyFont="1"/>
    <xf numFmtId="3" fontId="0" fillId="0" borderId="5" xfId="0" quotePrefix="1" applyNumberFormat="1" applyFill="1" applyBorder="1" applyAlignment="1">
      <alignment horizontal="left"/>
    </xf>
    <xf numFmtId="3" fontId="2" fillId="0" borderId="5" xfId="0" quotePrefix="1" applyNumberFormat="1" applyFont="1" applyFill="1" applyBorder="1" applyAlignment="1">
      <alignment horizontal="left"/>
    </xf>
    <xf numFmtId="3" fontId="10" fillId="0" borderId="0" xfId="0" applyNumberFormat="1" applyFont="1" applyFill="1" applyAlignment="1">
      <alignment horizontal="centerContinuous"/>
    </xf>
    <xf numFmtId="3" fontId="10" fillId="0" borderId="0" xfId="0" applyNumberFormat="1" applyFont="1" applyFill="1"/>
    <xf numFmtId="3" fontId="6" fillId="0" borderId="0" xfId="0" quotePrefix="1" applyNumberFormat="1" applyFont="1" applyFill="1" applyAlignment="1">
      <alignment horizontal="centerContinuous"/>
    </xf>
    <xf numFmtId="3" fontId="10" fillId="0" borderId="1" xfId="0" applyNumberFormat="1" applyFont="1" applyFill="1" applyBorder="1" applyAlignment="1">
      <alignment horizontal="centerContinuous" vertical="center"/>
    </xf>
    <xf numFmtId="3" fontId="10" fillId="0" borderId="2" xfId="0" applyNumberFormat="1" applyFont="1" applyFill="1" applyBorder="1" applyAlignment="1">
      <alignment horizontal="centerContinuous"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2" xfId="0" applyNumberFormat="1" applyFont="1" applyFill="1" applyBorder="1" applyAlignment="1">
      <alignment horizontal="centerContinuous" vertical="center"/>
    </xf>
    <xf numFmtId="3" fontId="10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Continuous"/>
    </xf>
    <xf numFmtId="3" fontId="6" fillId="0" borderId="0" xfId="0" quotePrefix="1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centerContinuous"/>
    </xf>
    <xf numFmtId="3" fontId="6" fillId="0" borderId="12" xfId="0" applyNumberFormat="1" applyFont="1" applyFill="1" applyBorder="1"/>
    <xf numFmtId="3" fontId="0" fillId="0" borderId="15" xfId="0" applyNumberFormat="1" applyFill="1" applyBorder="1" applyAlignment="1">
      <alignment horizontal="centerContinuous"/>
    </xf>
    <xf numFmtId="3" fontId="0" fillId="0" borderId="10" xfId="0" applyNumberFormat="1" applyFill="1" applyBorder="1" applyAlignment="1">
      <alignment horizontal="center"/>
    </xf>
    <xf numFmtId="1" fontId="6" fillId="0" borderId="0" xfId="0" applyNumberFormat="1" applyFont="1" applyFill="1"/>
    <xf numFmtId="1" fontId="6" fillId="0" borderId="0" xfId="0" quotePrefix="1" applyNumberFormat="1" applyFont="1" applyFill="1" applyAlignment="1">
      <alignment horizontal="centerContinuous"/>
    </xf>
    <xf numFmtId="1" fontId="6" fillId="0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/>
    <xf numFmtId="1" fontId="6" fillId="0" borderId="6" xfId="0" applyNumberFormat="1" applyFont="1" applyFill="1" applyBorder="1"/>
    <xf numFmtId="1" fontId="6" fillId="0" borderId="7" xfId="0" applyNumberFormat="1" applyFont="1" applyFill="1" applyBorder="1"/>
    <xf numFmtId="1" fontId="5" fillId="0" borderId="5" xfId="0" applyNumberFormat="1" applyFont="1" applyFill="1" applyBorder="1"/>
    <xf numFmtId="1" fontId="6" fillId="0" borderId="0" xfId="0" quotePrefix="1" applyNumberFormat="1" applyFont="1" applyFill="1" applyBorder="1" applyAlignment="1">
      <alignment horizontal="centerContinuous"/>
    </xf>
    <xf numFmtId="9" fontId="6" fillId="0" borderId="0" xfId="3" applyFont="1" applyFill="1" applyAlignment="1"/>
    <xf numFmtId="174" fontId="6" fillId="0" borderId="0" xfId="0" applyNumberFormat="1" applyFont="1" applyFill="1" applyAlignment="1"/>
    <xf numFmtId="3" fontId="11" fillId="0" borderId="6" xfId="0" applyNumberFormat="1" applyFont="1" applyFill="1" applyBorder="1" applyAlignment="1"/>
    <xf numFmtId="0" fontId="6" fillId="0" borderId="9" xfId="0" applyFont="1" applyBorder="1" applyAlignment="1">
      <alignment horizontal="centerContinuous"/>
    </xf>
    <xf numFmtId="1" fontId="6" fillId="0" borderId="2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1" fontId="4" fillId="0" borderId="4" xfId="0" applyNumberFormat="1" applyFont="1" applyFill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left"/>
    </xf>
    <xf numFmtId="3" fontId="6" fillId="0" borderId="11" xfId="0" applyNumberFormat="1" applyFont="1" applyBorder="1" applyAlignment="1"/>
    <xf numFmtId="1" fontId="4" fillId="0" borderId="3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left" wrapText="1"/>
    </xf>
    <xf numFmtId="3" fontId="0" fillId="0" borderId="8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Continuous"/>
    </xf>
    <xf numFmtId="1" fontId="6" fillId="0" borderId="4" xfId="0" applyNumberFormat="1" applyFont="1" applyFill="1" applyBorder="1" applyAlignment="1">
      <alignment horizontal="left" wrapText="1"/>
    </xf>
    <xf numFmtId="1" fontId="15" fillId="0" borderId="14" xfId="0" applyNumberFormat="1" applyFont="1" applyFill="1" applyBorder="1" applyAlignment="1">
      <alignment horizontal="centerContinuous" wrapText="1"/>
    </xf>
    <xf numFmtId="1" fontId="7" fillId="0" borderId="4" xfId="0" applyNumberFormat="1" applyFont="1" applyFill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left" wrapText="1"/>
    </xf>
    <xf numFmtId="3" fontId="4" fillId="0" borderId="4" xfId="0" applyNumberFormat="1" applyFont="1" applyBorder="1"/>
    <xf numFmtId="3" fontId="6" fillId="0" borderId="4" xfId="0" applyNumberFormat="1" applyFont="1" applyFill="1" applyBorder="1" applyAlignment="1">
      <alignment horizontal="left"/>
    </xf>
    <xf numFmtId="3" fontId="0" fillId="0" borderId="4" xfId="0" applyNumberForma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left"/>
    </xf>
    <xf numFmtId="3" fontId="7" fillId="0" borderId="4" xfId="0" applyNumberFormat="1" applyFont="1" applyFill="1" applyBorder="1" applyAlignment="1">
      <alignment horizontal="left"/>
    </xf>
    <xf numFmtId="3" fontId="0" fillId="0" borderId="5" xfId="1" applyNumberFormat="1" applyFont="1" applyFill="1" applyBorder="1"/>
    <xf numFmtId="3" fontId="0" fillId="0" borderId="10" xfId="0" applyNumberFormat="1" applyFill="1" applyBorder="1"/>
    <xf numFmtId="3" fontId="6" fillId="0" borderId="4" xfId="0" quotePrefix="1" applyNumberFormat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left" wrapText="1"/>
    </xf>
    <xf numFmtId="3" fontId="0" fillId="0" borderId="5" xfId="0" applyNumberForma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5" xfId="0" quotePrefix="1" applyNumberFormat="1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3" fillId="0" borderId="4" xfId="0" applyNumberFormat="1" applyFont="1" applyBorder="1"/>
    <xf numFmtId="3" fontId="13" fillId="0" borderId="5" xfId="0" applyNumberFormat="1" applyFont="1" applyBorder="1"/>
    <xf numFmtId="3" fontId="6" fillId="0" borderId="6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Continuous" vertical="center"/>
    </xf>
    <xf numFmtId="3" fontId="10" fillId="0" borderId="14" xfId="0" applyNumberFormat="1" applyFont="1" applyFill="1" applyBorder="1" applyAlignment="1">
      <alignment horizontal="centerContinuous" vertical="center"/>
    </xf>
    <xf numFmtId="3" fontId="6" fillId="0" borderId="11" xfId="0" applyNumberFormat="1" applyFont="1" applyFill="1" applyBorder="1" applyAlignment="1">
      <alignment horizontal="centerContinuous" vertical="center"/>
    </xf>
    <xf numFmtId="3" fontId="6" fillId="0" borderId="14" xfId="0" applyNumberFormat="1" applyFont="1" applyFill="1" applyBorder="1" applyAlignment="1">
      <alignment horizontal="centerContinuous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3" xfId="0" quotePrefix="1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/>
    <xf numFmtId="1" fontId="0" fillId="0" borderId="8" xfId="0" applyNumberFormat="1" applyFill="1" applyBorder="1"/>
    <xf numFmtId="1" fontId="0" fillId="0" borderId="13" xfId="0" applyNumberFormat="1" applyFill="1" applyBorder="1"/>
    <xf numFmtId="1" fontId="0" fillId="0" borderId="4" xfId="0" quotePrefix="1" applyNumberFormat="1" applyFill="1" applyBorder="1" applyAlignment="1">
      <alignment horizontal="center"/>
    </xf>
    <xf numFmtId="3" fontId="0" fillId="0" borderId="0" xfId="0" applyNumberFormat="1" applyAlignment="1"/>
    <xf numFmtId="3" fontId="1" fillId="0" borderId="5" xfId="0" applyNumberFormat="1" applyFont="1" applyFill="1" applyBorder="1" applyAlignment="1"/>
    <xf numFmtId="3" fontId="0" fillId="0" borderId="6" xfId="0" applyNumberFormat="1" applyFill="1" applyBorder="1" applyAlignment="1"/>
    <xf numFmtId="3" fontId="0" fillId="0" borderId="0" xfId="0" applyNumberFormat="1" applyFill="1" applyBorder="1" applyAlignment="1"/>
    <xf numFmtId="3" fontId="0" fillId="0" borderId="5" xfId="0" applyNumberFormat="1" applyFill="1" applyBorder="1" applyAlignment="1"/>
    <xf numFmtId="3" fontId="1" fillId="0" borderId="6" xfId="0" applyNumberFormat="1" applyFont="1" applyFill="1" applyBorder="1" applyAlignment="1"/>
    <xf numFmtId="3" fontId="6" fillId="0" borderId="6" xfId="0" applyNumberFormat="1" applyFont="1" applyFill="1" applyBorder="1" applyAlignment="1">
      <alignment horizontal="left" vertical="center"/>
    </xf>
    <xf numFmtId="3" fontId="6" fillId="0" borderId="5" xfId="0" applyNumberFormat="1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Alignment="1">
      <alignment horizontal="left"/>
    </xf>
    <xf numFmtId="3" fontId="10" fillId="0" borderId="1" xfId="0" applyNumberFormat="1" applyFont="1" applyFill="1" applyBorder="1" applyAlignment="1">
      <alignment horizontal="centerContinuous"/>
    </xf>
    <xf numFmtId="3" fontId="10" fillId="0" borderId="2" xfId="0" applyNumberFormat="1" applyFont="1" applyFill="1" applyBorder="1" applyAlignment="1">
      <alignment horizontal="centerContinuous"/>
    </xf>
    <xf numFmtId="0" fontId="6" fillId="0" borderId="5" xfId="0" applyFont="1" applyBorder="1" applyProtection="1"/>
    <xf numFmtId="1" fontId="6" fillId="0" borderId="4" xfId="0" applyNumberFormat="1" applyFont="1" applyBorder="1" applyAlignment="1"/>
    <xf numFmtId="1" fontId="4" fillId="0" borderId="1" xfId="0" applyNumberFormat="1" applyFont="1" applyFill="1" applyBorder="1" applyAlignment="1">
      <alignment horizontal="centerContinuous"/>
    </xf>
    <xf numFmtId="1" fontId="4" fillId="0" borderId="6" xfId="0" applyNumberFormat="1" applyFont="1" applyFill="1" applyBorder="1" applyAlignment="1">
      <alignment horizontal="left" wrapText="1"/>
    </xf>
    <xf numFmtId="3" fontId="6" fillId="0" borderId="12" xfId="0" applyNumberFormat="1" applyFont="1" applyBorder="1" applyAlignment="1"/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4" xfId="0" applyFill="1" applyBorder="1" applyAlignment="1">
      <alignment vertical="center"/>
    </xf>
    <xf numFmtId="1" fontId="4" fillId="0" borderId="3" xfId="0" applyNumberFormat="1" applyFont="1" applyFill="1" applyBorder="1" applyAlignment="1">
      <alignment wrapText="1"/>
    </xf>
    <xf numFmtId="1" fontId="6" fillId="0" borderId="6" xfId="0" applyNumberFormat="1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vertical="center"/>
    </xf>
    <xf numFmtId="1" fontId="6" fillId="0" borderId="7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wrapText="1"/>
    </xf>
    <xf numFmtId="1" fontId="4" fillId="0" borderId="7" xfId="0" applyNumberFormat="1" applyFont="1" applyFill="1" applyBorder="1" applyAlignment="1">
      <alignment horizontal="left" wrapText="1"/>
    </xf>
    <xf numFmtId="1" fontId="15" fillId="0" borderId="7" xfId="0" applyNumberFormat="1" applyFont="1" applyFill="1" applyBorder="1" applyAlignment="1">
      <alignment horizontal="centerContinuous" wrapText="1"/>
    </xf>
    <xf numFmtId="1" fontId="4" fillId="0" borderId="7" xfId="0" applyNumberFormat="1" applyFont="1" applyFill="1" applyBorder="1" applyAlignment="1">
      <alignment horizontal="center" wrapText="1"/>
    </xf>
    <xf numFmtId="1" fontId="16" fillId="0" borderId="7" xfId="0" applyNumberFormat="1" applyFont="1" applyFill="1" applyBorder="1" applyAlignment="1">
      <alignment horizontal="center" wrapText="1"/>
    </xf>
    <xf numFmtId="1" fontId="7" fillId="0" borderId="7" xfId="0" applyNumberFormat="1" applyFont="1" applyFill="1" applyBorder="1" applyAlignment="1"/>
    <xf numFmtId="0" fontId="4" fillId="0" borderId="7" xfId="0" applyFont="1" applyFill="1" applyBorder="1"/>
    <xf numFmtId="1" fontId="4" fillId="0" borderId="7" xfId="0" applyNumberFormat="1" applyFont="1" applyFill="1" applyBorder="1" applyAlignment="1"/>
    <xf numFmtId="0" fontId="0" fillId="0" borderId="7" xfId="0" applyFill="1" applyBorder="1" applyAlignment="1">
      <alignment horizontal="center"/>
    </xf>
    <xf numFmtId="1" fontId="10" fillId="0" borderId="4" xfId="0" applyNumberFormat="1" applyFont="1" applyFill="1" applyBorder="1"/>
    <xf numFmtId="3" fontId="6" fillId="0" borderId="8" xfId="0" applyNumberFormat="1" applyFont="1" applyBorder="1"/>
    <xf numFmtId="3" fontId="6" fillId="0" borderId="13" xfId="0" applyNumberFormat="1" applyFont="1" applyBorder="1"/>
    <xf numFmtId="3" fontId="6" fillId="0" borderId="12" xfId="0" applyNumberFormat="1" applyFont="1" applyBorder="1"/>
    <xf numFmtId="1" fontId="4" fillId="0" borderId="4" xfId="0" applyNumberFormat="1" applyFont="1" applyBorder="1"/>
    <xf numFmtId="3" fontId="6" fillId="0" borderId="13" xfId="0" applyNumberFormat="1" applyFont="1" applyFill="1" applyBorder="1"/>
    <xf numFmtId="1" fontId="4" fillId="0" borderId="0" xfId="0" applyNumberFormat="1" applyFont="1" applyFill="1" applyAlignment="1"/>
    <xf numFmtId="1" fontId="10" fillId="0" borderId="14" xfId="0" applyNumberFormat="1" applyFont="1" applyFill="1" applyBorder="1"/>
    <xf numFmtId="173" fontId="0" fillId="0" borderId="0" xfId="0" applyNumberFormat="1" applyFill="1" applyBorder="1"/>
    <xf numFmtId="3" fontId="10" fillId="0" borderId="4" xfId="0" applyNumberFormat="1" applyFont="1" applyBorder="1" applyAlignment="1">
      <alignment horizontal="centerContinuous"/>
    </xf>
    <xf numFmtId="3" fontId="10" fillId="0" borderId="9" xfId="0" applyNumberFormat="1" applyFont="1" applyBorder="1" applyAlignment="1">
      <alignment horizontal="centerContinuous"/>
    </xf>
    <xf numFmtId="3" fontId="10" fillId="0" borderId="2" xfId="0" applyNumberFormat="1" applyFont="1" applyBorder="1" applyAlignment="1">
      <alignment horizontal="centerContinuous"/>
    </xf>
    <xf numFmtId="3" fontId="10" fillId="0" borderId="1" xfId="0" applyNumberFormat="1" applyFont="1" applyBorder="1" applyAlignment="1">
      <alignment horizontal="centerContinuous"/>
    </xf>
    <xf numFmtId="3" fontId="10" fillId="0" borderId="5" xfId="0" applyNumberFormat="1" applyFont="1" applyBorder="1" applyAlignment="1">
      <alignment horizontal="centerContinuous"/>
    </xf>
    <xf numFmtId="3" fontId="10" fillId="0" borderId="3" xfId="0" applyNumberFormat="1" applyFont="1" applyBorder="1" applyAlignment="1">
      <alignment horizontal="centerContinuous"/>
    </xf>
    <xf numFmtId="3" fontId="10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left"/>
    </xf>
    <xf numFmtId="3" fontId="9" fillId="2" borderId="5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0" borderId="4" xfId="0" quotePrefix="1" applyFill="1" applyBorder="1" applyAlignment="1">
      <alignment horizontal="center"/>
    </xf>
    <xf numFmtId="1" fontId="15" fillId="0" borderId="4" xfId="0" applyNumberFormat="1" applyFont="1" applyFill="1" applyBorder="1" applyAlignment="1">
      <alignment horizontal="centerContinuous" wrapText="1"/>
    </xf>
    <xf numFmtId="1" fontId="4" fillId="0" borderId="4" xfId="0" applyNumberFormat="1" applyFont="1" applyFill="1" applyBorder="1"/>
    <xf numFmtId="3" fontId="0" fillId="0" borderId="11" xfId="0" applyNumberFormat="1" applyFill="1" applyBorder="1"/>
    <xf numFmtId="3" fontId="0" fillId="0" borderId="2" xfId="0" applyNumberFormat="1" applyBorder="1" applyAlignment="1">
      <alignment horizontal="centerContinuous"/>
    </xf>
    <xf numFmtId="1" fontId="4" fillId="0" borderId="9" xfId="0" applyNumberFormat="1" applyFont="1" applyFill="1" applyBorder="1" applyAlignment="1">
      <alignment horizontal="centerContinuous"/>
    </xf>
    <xf numFmtId="1" fontId="7" fillId="0" borderId="5" xfId="0" applyNumberFormat="1" applyFont="1" applyFill="1" applyBorder="1" applyAlignment="1"/>
    <xf numFmtId="0" fontId="6" fillId="0" borderId="0" xfId="0" applyFont="1"/>
    <xf numFmtId="1" fontId="0" fillId="0" borderId="2" xfId="0" applyNumberFormat="1" applyFill="1" applyBorder="1" applyAlignment="1">
      <alignment horizontal="center"/>
    </xf>
    <xf numFmtId="1" fontId="17" fillId="0" borderId="4" xfId="0" applyNumberFormat="1" applyFont="1" applyFill="1" applyBorder="1" applyAlignment="1"/>
    <xf numFmtId="1" fontId="0" fillId="0" borderId="9" xfId="0" applyNumberFormat="1" applyBorder="1" applyAlignment="1">
      <alignment horizontal="centerContinuous"/>
    </xf>
    <xf numFmtId="1" fontId="4" fillId="0" borderId="11" xfId="0" applyNumberFormat="1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Continuous"/>
    </xf>
    <xf numFmtId="1" fontId="18" fillId="0" borderId="6" xfId="0" applyNumberFormat="1" applyFont="1" applyFill="1" applyBorder="1" applyAlignment="1"/>
    <xf numFmtId="1" fontId="4" fillId="0" borderId="2" xfId="0" applyNumberFormat="1" applyFont="1" applyFill="1" applyBorder="1" applyAlignment="1">
      <alignment wrapText="1"/>
    </xf>
    <xf numFmtId="1" fontId="7" fillId="0" borderId="2" xfId="0" applyNumberFormat="1" applyFont="1" applyFill="1" applyBorder="1" applyAlignment="1">
      <alignment horizontal="centerContinuous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6" xfId="0" applyNumberFormat="1" applyFont="1" applyFill="1" applyBorder="1" applyAlignment="1">
      <alignment horizontal="center" wrapText="1"/>
    </xf>
    <xf numFmtId="1" fontId="4" fillId="0" borderId="6" xfId="0" applyNumberFormat="1" applyFont="1" applyFill="1" applyBorder="1" applyAlignment="1"/>
    <xf numFmtId="0" fontId="19" fillId="0" borderId="5" xfId="2" applyFont="1" applyFill="1" applyBorder="1" applyAlignment="1">
      <alignment horizontal="right" wrapText="1"/>
    </xf>
    <xf numFmtId="3" fontId="9" fillId="0" borderId="5" xfId="0" applyNumberFormat="1" applyFont="1" applyFill="1" applyBorder="1" applyAlignment="1" applyProtection="1">
      <alignment horizontal="right" wrapText="1"/>
    </xf>
    <xf numFmtId="3" fontId="9" fillId="0" borderId="6" xfId="0" applyNumberFormat="1" applyFont="1" applyFill="1" applyBorder="1" applyAlignment="1" applyProtection="1">
      <alignment horizontal="right" wrapText="1"/>
      <protection locked="0"/>
    </xf>
    <xf numFmtId="1" fontId="4" fillId="0" borderId="5" xfId="0" applyNumberFormat="1" applyFont="1" applyFill="1" applyBorder="1" applyAlignment="1"/>
    <xf numFmtId="1" fontId="6" fillId="0" borderId="14" xfId="0" applyNumberFormat="1" applyFont="1" applyBorder="1" applyAlignment="1"/>
    <xf numFmtId="1" fontId="0" fillId="0" borderId="5" xfId="0" quotePrefix="1" applyNumberFormat="1" applyFill="1" applyBorder="1" applyAlignment="1">
      <alignment horizontal="center"/>
    </xf>
    <xf numFmtId="1" fontId="0" fillId="0" borderId="0" xfId="0" quotePrefix="1" applyNumberFormat="1" applyFill="1" applyBorder="1" applyAlignment="1">
      <alignment horizontal="center"/>
    </xf>
    <xf numFmtId="1" fontId="4" fillId="0" borderId="5" xfId="0" applyNumberFormat="1" applyFont="1" applyBorder="1"/>
    <xf numFmtId="1" fontId="4" fillId="0" borderId="7" xfId="0" applyNumberFormat="1" applyFont="1" applyBorder="1"/>
    <xf numFmtId="1" fontId="4" fillId="0" borderId="7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4" fillId="0" borderId="5" xfId="0" applyNumberFormat="1" applyFont="1" applyFill="1" applyBorder="1"/>
    <xf numFmtId="1" fontId="0" fillId="0" borderId="3" xfId="0" quotePrefix="1" applyNumberForma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left"/>
    </xf>
    <xf numFmtId="1" fontId="6" fillId="0" borderId="9" xfId="0" applyNumberFormat="1" applyFont="1" applyFill="1" applyBorder="1" applyAlignment="1">
      <alignment horizontal="left"/>
    </xf>
    <xf numFmtId="3" fontId="6" fillId="0" borderId="10" xfId="0" applyNumberFormat="1" applyFont="1" applyFill="1" applyBorder="1"/>
    <xf numFmtId="0" fontId="6" fillId="0" borderId="9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"/>
    </xf>
    <xf numFmtId="1" fontId="15" fillId="0" borderId="2" xfId="0" applyNumberFormat="1" applyFont="1" applyFill="1" applyBorder="1" applyAlignment="1">
      <alignment horizontal="centerContinuous" wrapText="1"/>
    </xf>
    <xf numFmtId="3" fontId="7" fillId="0" borderId="0" xfId="0" applyNumberFormat="1" applyFont="1" applyFill="1" applyAlignment="1">
      <alignment horizontal="centerContinuous"/>
    </xf>
    <xf numFmtId="3" fontId="7" fillId="0" borderId="0" xfId="0" applyNumberFormat="1" applyFont="1" applyFill="1"/>
    <xf numFmtId="3" fontId="7" fillId="0" borderId="0" xfId="0" quotePrefix="1" applyNumberFormat="1" applyFont="1" applyFill="1" applyAlignment="1">
      <alignment horizontal="left"/>
    </xf>
    <xf numFmtId="3" fontId="7" fillId="0" borderId="4" xfId="0" applyNumberFormat="1" applyFont="1" applyFill="1" applyBorder="1"/>
    <xf numFmtId="3" fontId="7" fillId="0" borderId="3" xfId="0" applyNumberFormat="1" applyFont="1" applyFill="1" applyBorder="1" applyAlignment="1">
      <alignment vertical="center"/>
    </xf>
    <xf numFmtId="3" fontId="7" fillId="0" borderId="5" xfId="0" applyNumberFormat="1" applyFont="1" applyFill="1" applyBorder="1"/>
    <xf numFmtId="3" fontId="2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" xfId="0" applyNumberFormat="1" applyFont="1" applyFill="1" applyBorder="1" applyAlignment="1">
      <alignment vertical="center"/>
    </xf>
    <xf numFmtId="3" fontId="7" fillId="0" borderId="5" xfId="0" quotePrefix="1" applyNumberFormat="1" applyFont="1" applyFill="1" applyBorder="1" applyAlignment="1">
      <alignment horizontal="left"/>
    </xf>
    <xf numFmtId="3" fontId="7" fillId="0" borderId="0" xfId="0" applyNumberFormat="1" applyFont="1" applyFill="1" applyBorder="1"/>
    <xf numFmtId="3" fontId="7" fillId="0" borderId="0" xfId="0" quotePrefix="1" applyNumberFormat="1" applyFont="1" applyFill="1" applyBorder="1" applyAlignment="1">
      <alignment horizontal="left"/>
    </xf>
    <xf numFmtId="3" fontId="4" fillId="0" borderId="5" xfId="0" applyNumberFormat="1" applyFont="1" applyFill="1" applyBorder="1"/>
    <xf numFmtId="0" fontId="6" fillId="0" borderId="5" xfId="0" applyFont="1" applyBorder="1"/>
    <xf numFmtId="3" fontId="21" fillId="0" borderId="5" xfId="0" applyNumberFormat="1" applyFont="1" applyFill="1" applyBorder="1"/>
    <xf numFmtId="1" fontId="16" fillId="0" borderId="3" xfId="0" applyNumberFormat="1" applyFont="1" applyFill="1" applyBorder="1" applyAlignment="1">
      <alignment horizontal="center" wrapText="1"/>
    </xf>
    <xf numFmtId="3" fontId="7" fillId="0" borderId="5" xfId="0" applyNumberFormat="1" applyFont="1" applyFill="1" applyBorder="1" applyAlignment="1">
      <alignment horizontal="left"/>
    </xf>
    <xf numFmtId="3" fontId="21" fillId="0" borderId="5" xfId="0" applyNumberFormat="1" applyFont="1" applyBorder="1" applyAlignment="1">
      <alignment horizontal="center"/>
    </xf>
    <xf numFmtId="3" fontId="10" fillId="0" borderId="0" xfId="0" applyNumberFormat="1" applyFont="1" applyFill="1" applyBorder="1" applyAlignment="1"/>
    <xf numFmtId="3" fontId="10" fillId="0" borderId="7" xfId="0" applyNumberFormat="1" applyFont="1" applyFill="1" applyBorder="1" applyAlignment="1"/>
    <xf numFmtId="3" fontId="9" fillId="0" borderId="7" xfId="0" applyNumberFormat="1" applyFont="1" applyFill="1" applyBorder="1" applyAlignment="1" applyProtection="1">
      <alignment horizontal="right" wrapText="1"/>
      <protection locked="0"/>
    </xf>
    <xf numFmtId="1" fontId="18" fillId="0" borderId="5" xfId="0" applyNumberFormat="1" applyFont="1" applyFill="1" applyBorder="1" applyAlignment="1"/>
    <xf numFmtId="1" fontId="6" fillId="0" borderId="7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wrapText="1"/>
    </xf>
    <xf numFmtId="1" fontId="7" fillId="0" borderId="7" xfId="0" applyNumberFormat="1" applyFont="1" applyFill="1" applyBorder="1" applyAlignment="1">
      <alignment horizontal="centerContinuous" wrapText="1"/>
    </xf>
    <xf numFmtId="1" fontId="4" fillId="0" borderId="5" xfId="0" applyNumberFormat="1" applyFont="1" applyFill="1" applyBorder="1" applyAlignment="1">
      <alignment horizontal="center" wrapText="1"/>
    </xf>
    <xf numFmtId="1" fontId="4" fillId="0" borderId="8" xfId="0" applyNumberFormat="1" applyFont="1" applyFill="1" applyBorder="1" applyAlignment="1">
      <alignment horizontal="center" wrapText="1"/>
    </xf>
    <xf numFmtId="1" fontId="5" fillId="0" borderId="5" xfId="0" applyNumberFormat="1" applyFont="1" applyFill="1" applyBorder="1" applyAlignment="1"/>
    <xf numFmtId="1" fontId="0" fillId="0" borderId="0" xfId="0" applyNumberFormat="1"/>
    <xf numFmtId="3" fontId="2" fillId="0" borderId="4" xfId="0" applyNumberFormat="1" applyFont="1" applyBorder="1"/>
    <xf numFmtId="3" fontId="2" fillId="0" borderId="14" xfId="0" applyNumberFormat="1" applyFont="1" applyBorder="1"/>
    <xf numFmtId="172" fontId="0" fillId="0" borderId="0" xfId="3" applyNumberFormat="1" applyFont="1"/>
    <xf numFmtId="1" fontId="10" fillId="0" borderId="0" xfId="0" applyNumberFormat="1" applyFont="1"/>
    <xf numFmtId="1" fontId="10" fillId="0" borderId="4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4" xfId="0" applyNumberFormat="1" applyBorder="1"/>
    <xf numFmtId="1" fontId="0" fillId="0" borderId="4" xfId="0" applyNumberFormat="1" applyBorder="1"/>
    <xf numFmtId="1" fontId="10" fillId="0" borderId="14" xfId="0" applyNumberFormat="1" applyFont="1" applyBorder="1"/>
    <xf numFmtId="1" fontId="0" fillId="0" borderId="5" xfId="0" applyNumberFormat="1" applyBorder="1" applyAlignment="1">
      <alignment horizontal="center"/>
    </xf>
    <xf numFmtId="1" fontId="0" fillId="0" borderId="7" xfId="0" applyNumberFormat="1" applyBorder="1"/>
    <xf numFmtId="1" fontId="0" fillId="0" borderId="5" xfId="0" applyNumberFormat="1" applyBorder="1"/>
    <xf numFmtId="1" fontId="10" fillId="0" borderId="7" xfId="0" applyNumberFormat="1" applyFont="1" applyBorder="1"/>
    <xf numFmtId="1" fontId="10" fillId="0" borderId="3" xfId="0" applyNumberFormat="1" applyFont="1" applyBorder="1"/>
    <xf numFmtId="1" fontId="0" fillId="0" borderId="15" xfId="0" applyNumberFormat="1" applyBorder="1"/>
    <xf numFmtId="1" fontId="10" fillId="0" borderId="5" xfId="0" applyNumberFormat="1" applyFont="1" applyBorder="1"/>
    <xf numFmtId="1" fontId="5" fillId="0" borderId="7" xfId="0" applyNumberFormat="1" applyFont="1" applyBorder="1"/>
    <xf numFmtId="1" fontId="0" fillId="0" borderId="0" xfId="0" applyNumberFormat="1" applyBorder="1"/>
    <xf numFmtId="1" fontId="10" fillId="0" borderId="6" xfId="0" applyNumberFormat="1" applyFont="1" applyBorder="1"/>
    <xf numFmtId="1" fontId="6" fillId="0" borderId="7" xfId="0" applyNumberFormat="1" applyFont="1" applyBorder="1"/>
    <xf numFmtId="1" fontId="0" fillId="0" borderId="6" xfId="0" applyNumberFormat="1" applyBorder="1"/>
    <xf numFmtId="1" fontId="0" fillId="0" borderId="12" xfId="0" applyNumberFormat="1" applyBorder="1"/>
    <xf numFmtId="1" fontId="4" fillId="0" borderId="2" xfId="0" applyNumberFormat="1" applyFont="1" applyFill="1" applyBorder="1" applyAlignment="1">
      <alignment horizontal="center" wrapText="1"/>
    </xf>
    <xf numFmtId="3" fontId="22" fillId="0" borderId="5" xfId="0" applyNumberFormat="1" applyFont="1" applyFill="1" applyBorder="1"/>
    <xf numFmtId="0" fontId="0" fillId="0" borderId="4" xfId="0" applyBorder="1"/>
    <xf numFmtId="1" fontId="21" fillId="0" borderId="3" xfId="0" quotePrefix="1" applyNumberFormat="1" applyFont="1" applyFill="1" applyBorder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3" fontId="5" fillId="0" borderId="0" xfId="0" applyNumberFormat="1" applyFont="1" applyBorder="1"/>
    <xf numFmtId="3" fontId="12" fillId="0" borderId="0" xfId="0" applyNumberFormat="1" applyFont="1" applyBorder="1"/>
    <xf numFmtId="3" fontId="12" fillId="0" borderId="5" xfId="0" applyNumberFormat="1" applyFont="1" applyFill="1" applyBorder="1" applyAlignment="1"/>
    <xf numFmtId="0" fontId="10" fillId="0" borderId="0" xfId="0" applyFont="1" applyBorder="1" applyAlignment="1">
      <alignment horizontal="center"/>
    </xf>
    <xf numFmtId="1" fontId="4" fillId="0" borderId="5" xfId="0" applyNumberFormat="1" applyFont="1" applyFill="1" applyBorder="1" applyAlignment="1">
      <alignment horizontal="left" wrapText="1"/>
    </xf>
    <xf numFmtId="9" fontId="0" fillId="0" borderId="0" xfId="3" applyFont="1" applyFill="1"/>
    <xf numFmtId="1" fontId="5" fillId="0" borderId="5" xfId="0" quotePrefix="1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 applyProtection="1">
      <alignment horizontal="right" wrapText="1"/>
      <protection locked="0"/>
    </xf>
    <xf numFmtId="1" fontId="5" fillId="0" borderId="5" xfId="0" applyNumberFormat="1" applyFont="1" applyBorder="1" applyAlignment="1"/>
    <xf numFmtId="1" fontId="6" fillId="0" borderId="9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1" fontId="6" fillId="0" borderId="1" xfId="0" applyNumberFormat="1" applyFont="1" applyFill="1" applyBorder="1" applyAlignment="1">
      <alignment horizontal="left"/>
    </xf>
    <xf numFmtId="1" fontId="6" fillId="0" borderId="9" xfId="0" applyNumberFormat="1" applyFont="1" applyFill="1" applyBorder="1" applyAlignment="1">
      <alignment horizontal="left"/>
    </xf>
    <xf numFmtId="1" fontId="6" fillId="0" borderId="2" xfId="0" applyNumberFormat="1" applyFont="1" applyFill="1" applyBorder="1" applyAlignment="1">
      <alignment horizontal="left"/>
    </xf>
    <xf numFmtId="3" fontId="6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0" fillId="0" borderId="0" xfId="0" applyAlignment="1"/>
    <xf numFmtId="3" fontId="10" fillId="0" borderId="1" xfId="0" applyNumberFormat="1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Milliers" xfId="1" builtinId="3"/>
    <cellStyle name="Normal" xfId="0" builtinId="0"/>
    <cellStyle name="Normal_Feuil1" xfId="2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T186"/>
  <sheetViews>
    <sheetView showGridLines="0" showZeros="0" zoomScale="75" workbookViewId="0">
      <pane xSplit="1" ySplit="8" topLeftCell="AC66" activePane="bottomRight" state="frozen"/>
      <selection pane="topRight" activeCell="B1" sqref="B1"/>
      <selection pane="bottomLeft" activeCell="A9" sqref="A9"/>
      <selection pane="bottomRight" activeCell="AR86" sqref="AR86"/>
    </sheetView>
  </sheetViews>
  <sheetFormatPr baseColWidth="10" defaultColWidth="11.453125" defaultRowHeight="12.5" x14ac:dyDescent="0.25"/>
  <cols>
    <col min="1" max="1" width="30.7265625" style="128" customWidth="1"/>
    <col min="2" max="2" width="8.54296875" style="170" customWidth="1"/>
    <col min="3" max="4" width="8.26953125" style="170" customWidth="1"/>
    <col min="5" max="5" width="7.54296875" style="170" customWidth="1"/>
    <col min="6" max="6" width="8.7265625" style="170" customWidth="1"/>
    <col min="7" max="10" width="7.54296875" style="170" customWidth="1"/>
    <col min="11" max="11" width="8.54296875" style="170" customWidth="1"/>
    <col min="12" max="13" width="8.81640625" style="170" customWidth="1"/>
    <col min="14" max="14" width="31" style="128" customWidth="1"/>
    <col min="15" max="15" width="8.81640625" style="170" customWidth="1"/>
    <col min="16" max="21" width="7.7265625" style="170" customWidth="1"/>
    <col min="22" max="22" width="7.54296875" style="170" customWidth="1"/>
    <col min="23" max="23" width="8.1796875" style="170" customWidth="1"/>
    <col min="24" max="24" width="7" style="170" customWidth="1"/>
    <col min="25" max="25" width="9.7265625" style="170" customWidth="1"/>
    <col min="26" max="26" width="9.54296875" style="170" customWidth="1"/>
    <col min="27" max="27" width="31.1796875" style="128" customWidth="1"/>
    <col min="28" max="30" width="5.54296875" style="114" customWidth="1"/>
    <col min="31" max="31" width="4.7265625" style="114" customWidth="1"/>
    <col min="32" max="32" width="4.81640625" style="114" customWidth="1"/>
    <col min="33" max="33" width="29.7265625" style="114" customWidth="1"/>
    <col min="34" max="34" width="8" style="114" customWidth="1"/>
    <col min="35" max="35" width="7.54296875" style="114" customWidth="1"/>
    <col min="36" max="36" width="8" style="114" customWidth="1"/>
    <col min="37" max="37" width="7.453125" style="114" customWidth="1"/>
    <col min="38" max="38" width="6.54296875" style="114" customWidth="1"/>
    <col min="39" max="39" width="7.7265625" style="114" customWidth="1"/>
    <col min="40" max="40" width="7" style="114" customWidth="1"/>
    <col min="41" max="41" width="7.453125" style="114" customWidth="1"/>
    <col min="42" max="42" width="8.453125" style="114" customWidth="1"/>
    <col min="43" max="43" width="7.54296875" style="114" customWidth="1"/>
    <col min="44" max="44" width="7" style="128" customWidth="1"/>
    <col min="45" max="46" width="7.54296875" style="114" customWidth="1"/>
    <col min="47" max="47" width="4.1796875" style="114" customWidth="1"/>
    <col min="48" max="48" width="6.453125" style="114" customWidth="1"/>
    <col min="49" max="49" width="19.26953125" style="114" customWidth="1"/>
    <col min="50" max="50" width="11.7265625" style="114" customWidth="1"/>
    <col min="51" max="51" width="7.26953125" style="114" customWidth="1"/>
    <col min="52" max="53" width="4" style="114" customWidth="1"/>
    <col min="54" max="54" width="5.26953125" style="114" customWidth="1"/>
    <col min="55" max="16384" width="11.453125" style="114"/>
  </cols>
  <sheetData>
    <row r="1" spans="1:46" x14ac:dyDescent="0.25">
      <c r="A1" s="112" t="s">
        <v>194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12" t="s">
        <v>184</v>
      </c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12" t="s">
        <v>550</v>
      </c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</row>
    <row r="2" spans="1:46" x14ac:dyDescent="0.25">
      <c r="A2" s="112" t="s">
        <v>11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12" t="s">
        <v>11</v>
      </c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12" t="s">
        <v>25</v>
      </c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</row>
    <row r="3" spans="1:46" x14ac:dyDescent="0.25">
      <c r="A3" s="112" t="s">
        <v>149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12" t="s">
        <v>149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12" t="s">
        <v>149</v>
      </c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</row>
    <row r="5" spans="1:46" x14ac:dyDescent="0.25">
      <c r="A5" s="115" t="s">
        <v>322</v>
      </c>
      <c r="J5" s="170" t="s">
        <v>368</v>
      </c>
      <c r="N5" s="115" t="s">
        <v>322</v>
      </c>
      <c r="W5" s="170" t="s">
        <v>368</v>
      </c>
      <c r="AA5" s="115" t="s">
        <v>322</v>
      </c>
      <c r="AR5" s="128" t="s">
        <v>368</v>
      </c>
    </row>
    <row r="7" spans="1:46" ht="17.25" customHeight="1" x14ac:dyDescent="0.35">
      <c r="A7" s="116"/>
      <c r="B7" s="41" t="s">
        <v>325</v>
      </c>
      <c r="C7" s="97"/>
      <c r="D7" s="41" t="s">
        <v>326</v>
      </c>
      <c r="E7" s="97"/>
      <c r="F7" s="41" t="s">
        <v>327</v>
      </c>
      <c r="G7" s="97"/>
      <c r="H7" s="41" t="s">
        <v>328</v>
      </c>
      <c r="I7" s="97"/>
      <c r="J7" s="41" t="s">
        <v>329</v>
      </c>
      <c r="K7" s="97"/>
      <c r="L7" s="41" t="s">
        <v>157</v>
      </c>
      <c r="M7" s="97"/>
      <c r="N7" s="116"/>
      <c r="O7" s="41" t="s">
        <v>325</v>
      </c>
      <c r="P7" s="97"/>
      <c r="Q7" s="41" t="s">
        <v>326</v>
      </c>
      <c r="R7" s="97"/>
      <c r="S7" s="41" t="s">
        <v>327</v>
      </c>
      <c r="T7" s="97"/>
      <c r="U7" s="41" t="s">
        <v>328</v>
      </c>
      <c r="V7" s="97"/>
      <c r="W7" s="41" t="s">
        <v>329</v>
      </c>
      <c r="X7" s="97"/>
      <c r="Y7" s="41" t="s">
        <v>157</v>
      </c>
      <c r="Z7" s="97"/>
      <c r="AA7" s="359"/>
      <c r="AB7" s="457" t="s">
        <v>164</v>
      </c>
      <c r="AC7" s="457"/>
      <c r="AD7" s="457"/>
      <c r="AE7" s="457"/>
      <c r="AF7" s="457"/>
      <c r="AG7" s="458"/>
      <c r="AH7" s="306" t="s">
        <v>7</v>
      </c>
      <c r="AI7" s="355"/>
      <c r="AJ7" s="118"/>
      <c r="AK7" s="306" t="s">
        <v>527</v>
      </c>
      <c r="AL7" s="360"/>
      <c r="AM7" s="118"/>
      <c r="AN7" s="247"/>
      <c r="AO7" s="117"/>
      <c r="AP7" s="361" t="s">
        <v>528</v>
      </c>
      <c r="AQ7" s="306" t="s">
        <v>529</v>
      </c>
      <c r="AR7" s="355"/>
      <c r="AS7" s="362"/>
    </row>
    <row r="8" spans="1:46" ht="24" customHeight="1" x14ac:dyDescent="0.3">
      <c r="A8" s="119" t="s">
        <v>21</v>
      </c>
      <c r="B8" s="44" t="s">
        <v>375</v>
      </c>
      <c r="C8" s="44" t="s">
        <v>330</v>
      </c>
      <c r="D8" s="44" t="s">
        <v>375</v>
      </c>
      <c r="E8" s="44" t="s">
        <v>330</v>
      </c>
      <c r="F8" s="44" t="s">
        <v>375</v>
      </c>
      <c r="G8" s="44" t="s">
        <v>330</v>
      </c>
      <c r="H8" s="44" t="s">
        <v>375</v>
      </c>
      <c r="I8" s="44" t="s">
        <v>330</v>
      </c>
      <c r="J8" s="44" t="s">
        <v>375</v>
      </c>
      <c r="K8" s="44" t="s">
        <v>330</v>
      </c>
      <c r="L8" s="44" t="s">
        <v>375</v>
      </c>
      <c r="M8" s="44" t="s">
        <v>330</v>
      </c>
      <c r="N8" s="119" t="s">
        <v>21</v>
      </c>
      <c r="O8" s="44" t="s">
        <v>375</v>
      </c>
      <c r="P8" s="44" t="s">
        <v>330</v>
      </c>
      <c r="Q8" s="44" t="s">
        <v>375</v>
      </c>
      <c r="R8" s="44" t="s">
        <v>330</v>
      </c>
      <c r="S8" s="44" t="s">
        <v>375</v>
      </c>
      <c r="T8" s="44" t="s">
        <v>330</v>
      </c>
      <c r="U8" s="44" t="s">
        <v>375</v>
      </c>
      <c r="V8" s="44" t="s">
        <v>330</v>
      </c>
      <c r="W8" s="44" t="s">
        <v>375</v>
      </c>
      <c r="X8" s="44" t="s">
        <v>330</v>
      </c>
      <c r="Y8" s="44" t="s">
        <v>375</v>
      </c>
      <c r="Z8" s="44" t="s">
        <v>330</v>
      </c>
      <c r="AA8" s="363" t="s">
        <v>21</v>
      </c>
      <c r="AB8" s="248" t="s">
        <v>530</v>
      </c>
      <c r="AC8" s="248" t="s">
        <v>531</v>
      </c>
      <c r="AD8" s="248" t="s">
        <v>532</v>
      </c>
      <c r="AE8" s="248" t="s">
        <v>533</v>
      </c>
      <c r="AF8" s="248" t="s">
        <v>534</v>
      </c>
      <c r="AG8" s="315" t="s">
        <v>324</v>
      </c>
      <c r="AH8" s="253" t="s">
        <v>535</v>
      </c>
      <c r="AI8" s="441" t="s">
        <v>536</v>
      </c>
      <c r="AJ8" s="441" t="s">
        <v>537</v>
      </c>
      <c r="AK8" s="365" t="s">
        <v>538</v>
      </c>
      <c r="AL8" s="253" t="s">
        <v>539</v>
      </c>
      <c r="AM8" s="253" t="s">
        <v>346</v>
      </c>
      <c r="AN8" s="253" t="s">
        <v>540</v>
      </c>
      <c r="AO8" s="366" t="s">
        <v>541</v>
      </c>
      <c r="AP8" s="367" t="s">
        <v>158</v>
      </c>
      <c r="AQ8" s="368" t="s">
        <v>175</v>
      </c>
      <c r="AR8" s="307" t="s">
        <v>170</v>
      </c>
      <c r="AS8" s="368" t="s">
        <v>176</v>
      </c>
    </row>
    <row r="9" spans="1:46" x14ac:dyDescent="0.25">
      <c r="A9" s="95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7"/>
      <c r="M9" s="177"/>
      <c r="N9" s="95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252"/>
      <c r="AA9" s="116"/>
      <c r="AB9" s="238"/>
      <c r="AC9" s="238"/>
      <c r="AD9" s="238"/>
      <c r="AE9" s="238"/>
      <c r="AF9" s="116"/>
      <c r="AG9" s="109"/>
      <c r="AH9" s="251"/>
      <c r="AI9" s="251"/>
      <c r="AJ9" s="109"/>
      <c r="AK9" s="109"/>
      <c r="AL9" s="109"/>
      <c r="AM9" s="109"/>
      <c r="AN9" s="238"/>
      <c r="AO9" s="109"/>
      <c r="AP9" s="120"/>
      <c r="AQ9" s="305"/>
      <c r="AR9" s="116"/>
      <c r="AS9" s="305">
        <v>0</v>
      </c>
      <c r="AT9" s="127"/>
    </row>
    <row r="10" spans="1:46" ht="13" x14ac:dyDescent="0.3">
      <c r="A10" s="94" t="s">
        <v>332</v>
      </c>
      <c r="B10" s="172">
        <f>SUM(B12:B30)</f>
        <v>198992</v>
      </c>
      <c r="C10" s="172">
        <f t="shared" ref="C10:M10" si="0">SUM(C12:C30)</f>
        <v>93767</v>
      </c>
      <c r="D10" s="172">
        <f t="shared" si="0"/>
        <v>141337</v>
      </c>
      <c r="E10" s="172">
        <f t="shared" si="0"/>
        <v>66592</v>
      </c>
      <c r="F10" s="172">
        <f t="shared" si="0"/>
        <v>125327</v>
      </c>
      <c r="G10" s="172">
        <f t="shared" si="0"/>
        <v>60166</v>
      </c>
      <c r="H10" s="172">
        <f t="shared" si="0"/>
        <v>91588</v>
      </c>
      <c r="I10" s="172">
        <f t="shared" si="0"/>
        <v>45657</v>
      </c>
      <c r="J10" s="172">
        <f t="shared" si="0"/>
        <v>64464</v>
      </c>
      <c r="K10" s="172">
        <f t="shared" si="0"/>
        <v>32924</v>
      </c>
      <c r="L10" s="172">
        <f t="shared" si="0"/>
        <v>621708</v>
      </c>
      <c r="M10" s="172">
        <f t="shared" si="0"/>
        <v>299106</v>
      </c>
      <c r="N10" s="94" t="s">
        <v>332</v>
      </c>
      <c r="O10" s="172">
        <f>SUM(O12:O30)</f>
        <v>63469</v>
      </c>
      <c r="P10" s="172">
        <f t="shared" ref="P10:Z10" si="1">SUM(P12:P30)</f>
        <v>28317</v>
      </c>
      <c r="Q10" s="172">
        <f t="shared" si="1"/>
        <v>39702</v>
      </c>
      <c r="R10" s="172">
        <f t="shared" si="1"/>
        <v>16966</v>
      </c>
      <c r="S10" s="172">
        <f t="shared" si="1"/>
        <v>40407</v>
      </c>
      <c r="T10" s="172">
        <f t="shared" si="1"/>
        <v>18541</v>
      </c>
      <c r="U10" s="172">
        <f t="shared" si="1"/>
        <v>25268</v>
      </c>
      <c r="V10" s="172">
        <f t="shared" si="1"/>
        <v>12350</v>
      </c>
      <c r="W10" s="172">
        <f t="shared" si="1"/>
        <v>17455</v>
      </c>
      <c r="X10" s="172">
        <f t="shared" si="1"/>
        <v>9018</v>
      </c>
      <c r="Y10" s="172">
        <f t="shared" si="1"/>
        <v>186301</v>
      </c>
      <c r="Z10" s="172">
        <f t="shared" si="1"/>
        <v>85192</v>
      </c>
      <c r="AA10" s="94" t="s">
        <v>332</v>
      </c>
      <c r="AB10" s="172">
        <f>SUM(AB15:AB30)</f>
        <v>0</v>
      </c>
      <c r="AC10" s="172">
        <f>SUM(AC15:AC30)</f>
        <v>0</v>
      </c>
      <c r="AD10" s="172">
        <f>SUM(AD15:AD30)</f>
        <v>0</v>
      </c>
      <c r="AE10" s="172">
        <f>SUM(AE15:AE30)</f>
        <v>0</v>
      </c>
      <c r="AF10" s="172">
        <f>SUM(AF15:AF30)</f>
        <v>0</v>
      </c>
      <c r="AG10" s="173">
        <f>SUM(AG15:AG31)</f>
        <v>0</v>
      </c>
      <c r="AH10" s="172">
        <f t="shared" ref="AH10:AS10" si="2">SUM(AH12:AH30)</f>
        <v>10226</v>
      </c>
      <c r="AI10" s="172">
        <f t="shared" si="2"/>
        <v>9580</v>
      </c>
      <c r="AJ10" s="172">
        <f t="shared" si="2"/>
        <v>646</v>
      </c>
      <c r="AK10" s="172">
        <f t="shared" si="2"/>
        <v>7264</v>
      </c>
      <c r="AL10" s="172">
        <f t="shared" si="2"/>
        <v>3874</v>
      </c>
      <c r="AM10" s="172">
        <f t="shared" si="2"/>
        <v>31</v>
      </c>
      <c r="AN10" s="172">
        <f t="shared" si="2"/>
        <v>60</v>
      </c>
      <c r="AO10" s="172">
        <f t="shared" si="2"/>
        <v>11229</v>
      </c>
      <c r="AP10" s="172">
        <f t="shared" si="2"/>
        <v>599</v>
      </c>
      <c r="AQ10" s="172">
        <f t="shared" si="2"/>
        <v>3094</v>
      </c>
      <c r="AR10" s="178">
        <f t="shared" si="2"/>
        <v>3006</v>
      </c>
      <c r="AS10" s="172">
        <f t="shared" si="2"/>
        <v>88</v>
      </c>
    </row>
    <row r="11" spans="1:46" ht="10.5" customHeight="1" x14ac:dyDescent="0.25">
      <c r="A11" s="95"/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95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95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95"/>
      <c r="AS11" s="122"/>
    </row>
    <row r="12" spans="1:46" ht="15" customHeight="1" x14ac:dyDescent="0.3">
      <c r="A12" s="356" t="s">
        <v>114</v>
      </c>
      <c r="B12" s="174">
        <v>13539</v>
      </c>
      <c r="C12" s="174">
        <v>6352</v>
      </c>
      <c r="D12" s="174">
        <v>11987</v>
      </c>
      <c r="E12" s="174">
        <v>5574</v>
      </c>
      <c r="F12" s="174">
        <v>13227</v>
      </c>
      <c r="G12" s="174">
        <v>6291</v>
      </c>
      <c r="H12" s="174">
        <v>12363</v>
      </c>
      <c r="I12" s="174">
        <v>6119</v>
      </c>
      <c r="J12" s="174">
        <v>10880</v>
      </c>
      <c r="K12" s="174">
        <v>5524</v>
      </c>
      <c r="L12" s="178">
        <f t="shared" ref="L12:M15" si="3">++B12+D12+F12+H12+J12</f>
        <v>61996</v>
      </c>
      <c r="M12" s="178">
        <f t="shared" si="3"/>
        <v>29860</v>
      </c>
      <c r="N12" s="95" t="s">
        <v>114</v>
      </c>
      <c r="O12" s="174">
        <v>3758</v>
      </c>
      <c r="P12" s="174">
        <v>1642</v>
      </c>
      <c r="Q12" s="174">
        <v>2838</v>
      </c>
      <c r="R12" s="174">
        <v>1155</v>
      </c>
      <c r="S12" s="174">
        <v>3743</v>
      </c>
      <c r="T12" s="174">
        <v>1674</v>
      </c>
      <c r="U12" s="174">
        <v>3403</v>
      </c>
      <c r="V12" s="174">
        <v>1615</v>
      </c>
      <c r="W12" s="174">
        <v>2795</v>
      </c>
      <c r="X12" s="174">
        <v>1445</v>
      </c>
      <c r="Y12" s="172">
        <f t="shared" ref="Y12:Z14" si="4">O12+Q12+S12+U12+W12</f>
        <v>16537</v>
      </c>
      <c r="Z12" s="172">
        <f t="shared" si="4"/>
        <v>7531</v>
      </c>
      <c r="AA12" s="356" t="s">
        <v>114</v>
      </c>
      <c r="AB12" s="369"/>
      <c r="AC12" s="369"/>
      <c r="AD12" s="369"/>
      <c r="AE12" s="369"/>
      <c r="AF12" s="369"/>
      <c r="AG12" s="174"/>
      <c r="AH12" s="95">
        <f>AI12+AJ12</f>
        <v>744</v>
      </c>
      <c r="AI12" s="174">
        <v>719</v>
      </c>
      <c r="AJ12" s="174">
        <v>25</v>
      </c>
      <c r="AK12" s="174">
        <v>1131</v>
      </c>
      <c r="AL12" s="174">
        <v>110</v>
      </c>
      <c r="AM12" s="174">
        <v>0</v>
      </c>
      <c r="AN12" s="174">
        <v>2</v>
      </c>
      <c r="AO12" s="370">
        <v>1243</v>
      </c>
      <c r="AP12" s="174">
        <v>262</v>
      </c>
      <c r="AQ12" s="174">
        <f>+AR12+AS12</f>
        <v>90</v>
      </c>
      <c r="AR12" s="174">
        <v>90</v>
      </c>
      <c r="AS12" s="174"/>
    </row>
    <row r="13" spans="1:46" ht="15" customHeight="1" x14ac:dyDescent="0.3">
      <c r="A13" s="356" t="s">
        <v>112</v>
      </c>
      <c r="B13" s="174">
        <v>10633</v>
      </c>
      <c r="C13" s="174">
        <v>4919</v>
      </c>
      <c r="D13" s="174">
        <v>8720</v>
      </c>
      <c r="E13" s="174">
        <v>4047</v>
      </c>
      <c r="F13" s="174">
        <v>8446</v>
      </c>
      <c r="G13" s="174">
        <v>4057</v>
      </c>
      <c r="H13" s="174">
        <v>6894</v>
      </c>
      <c r="I13" s="174">
        <v>3456</v>
      </c>
      <c r="J13" s="174">
        <v>5614</v>
      </c>
      <c r="K13" s="174">
        <v>2885</v>
      </c>
      <c r="L13" s="178">
        <f t="shared" si="3"/>
        <v>40307</v>
      </c>
      <c r="M13" s="178">
        <f t="shared" si="3"/>
        <v>19364</v>
      </c>
      <c r="N13" s="95" t="s">
        <v>112</v>
      </c>
      <c r="O13" s="174">
        <v>3200</v>
      </c>
      <c r="P13" s="174">
        <v>1433</v>
      </c>
      <c r="Q13" s="174">
        <v>2569</v>
      </c>
      <c r="R13" s="174">
        <v>1071</v>
      </c>
      <c r="S13" s="174">
        <v>2881</v>
      </c>
      <c r="T13" s="174">
        <v>1316</v>
      </c>
      <c r="U13" s="174">
        <v>1886</v>
      </c>
      <c r="V13" s="174">
        <v>894</v>
      </c>
      <c r="W13" s="174">
        <v>1638</v>
      </c>
      <c r="X13" s="174">
        <v>840</v>
      </c>
      <c r="Y13" s="172">
        <f t="shared" si="4"/>
        <v>12174</v>
      </c>
      <c r="Z13" s="172">
        <f t="shared" si="4"/>
        <v>5554</v>
      </c>
      <c r="AA13" s="356" t="s">
        <v>112</v>
      </c>
      <c r="AB13" s="369"/>
      <c r="AC13" s="369"/>
      <c r="AD13" s="369"/>
      <c r="AE13" s="369"/>
      <c r="AF13" s="369"/>
      <c r="AG13" s="174"/>
      <c r="AH13" s="95">
        <f>AI13+AJ13</f>
        <v>586</v>
      </c>
      <c r="AI13" s="174">
        <v>576</v>
      </c>
      <c r="AJ13" s="174">
        <v>10</v>
      </c>
      <c r="AK13" s="174">
        <v>613</v>
      </c>
      <c r="AL13" s="174">
        <v>170</v>
      </c>
      <c r="AM13" s="174">
        <v>0</v>
      </c>
      <c r="AN13" s="174">
        <v>13</v>
      </c>
      <c r="AO13" s="370">
        <v>796</v>
      </c>
      <c r="AP13" s="174">
        <v>91</v>
      </c>
      <c r="AQ13" s="174">
        <f>+AR13+AS13</f>
        <v>139</v>
      </c>
      <c r="AR13" s="174">
        <v>134</v>
      </c>
      <c r="AS13" s="174">
        <v>5</v>
      </c>
    </row>
    <row r="14" spans="1:46" ht="15" customHeight="1" x14ac:dyDescent="0.3">
      <c r="A14" s="356" t="s">
        <v>113</v>
      </c>
      <c r="B14" s="174">
        <v>7851</v>
      </c>
      <c r="C14" s="174">
        <v>3601</v>
      </c>
      <c r="D14" s="174">
        <v>6441</v>
      </c>
      <c r="E14" s="174">
        <v>2999</v>
      </c>
      <c r="F14" s="174">
        <v>6799</v>
      </c>
      <c r="G14" s="174">
        <v>3233</v>
      </c>
      <c r="H14" s="174">
        <v>5328</v>
      </c>
      <c r="I14" s="174">
        <v>2637</v>
      </c>
      <c r="J14" s="174">
        <v>3897</v>
      </c>
      <c r="K14" s="174">
        <v>1991</v>
      </c>
      <c r="L14" s="178">
        <f t="shared" si="3"/>
        <v>30316</v>
      </c>
      <c r="M14" s="178">
        <f t="shared" si="3"/>
        <v>14461</v>
      </c>
      <c r="N14" s="95" t="s">
        <v>113</v>
      </c>
      <c r="O14" s="174">
        <v>2572</v>
      </c>
      <c r="P14" s="174">
        <v>1098</v>
      </c>
      <c r="Q14" s="174">
        <v>1992</v>
      </c>
      <c r="R14" s="174">
        <v>802</v>
      </c>
      <c r="S14" s="174">
        <v>2298</v>
      </c>
      <c r="T14" s="174">
        <v>1020</v>
      </c>
      <c r="U14" s="174">
        <v>1665</v>
      </c>
      <c r="V14" s="174">
        <v>798</v>
      </c>
      <c r="W14" s="174">
        <v>1061</v>
      </c>
      <c r="X14" s="174">
        <v>539</v>
      </c>
      <c r="Y14" s="172">
        <f t="shared" si="4"/>
        <v>9588</v>
      </c>
      <c r="Z14" s="172">
        <f t="shared" si="4"/>
        <v>4257</v>
      </c>
      <c r="AA14" s="356" t="s">
        <v>113</v>
      </c>
      <c r="AB14" s="369"/>
      <c r="AC14" s="369"/>
      <c r="AD14" s="369"/>
      <c r="AE14" s="369"/>
      <c r="AF14" s="369"/>
      <c r="AG14" s="174"/>
      <c r="AH14" s="95">
        <f>AI14+AJ14</f>
        <v>648</v>
      </c>
      <c r="AI14" s="174">
        <v>608</v>
      </c>
      <c r="AJ14" s="174">
        <v>40</v>
      </c>
      <c r="AK14" s="174">
        <v>546</v>
      </c>
      <c r="AL14" s="174">
        <v>82</v>
      </c>
      <c r="AM14" s="174">
        <v>7</v>
      </c>
      <c r="AN14" s="174">
        <v>14</v>
      </c>
      <c r="AO14" s="370">
        <v>649</v>
      </c>
      <c r="AP14" s="174">
        <v>29</v>
      </c>
      <c r="AQ14" s="174">
        <f>+AR14+AS14</f>
        <v>164</v>
      </c>
      <c r="AR14" s="174">
        <v>160</v>
      </c>
      <c r="AS14" s="174">
        <v>4</v>
      </c>
    </row>
    <row r="15" spans="1:46" ht="15" customHeight="1" x14ac:dyDescent="0.3">
      <c r="A15" s="356" t="s">
        <v>107</v>
      </c>
      <c r="B15" s="174">
        <v>8727</v>
      </c>
      <c r="C15" s="174">
        <v>4084</v>
      </c>
      <c r="D15" s="174">
        <v>6264</v>
      </c>
      <c r="E15" s="174">
        <v>2908</v>
      </c>
      <c r="F15" s="174">
        <v>5356</v>
      </c>
      <c r="G15" s="174">
        <v>2576</v>
      </c>
      <c r="H15" s="174">
        <v>3632</v>
      </c>
      <c r="I15" s="174">
        <v>1747</v>
      </c>
      <c r="J15" s="174">
        <v>2581</v>
      </c>
      <c r="K15" s="174">
        <v>1312</v>
      </c>
      <c r="L15" s="178">
        <f t="shared" si="3"/>
        <v>26560</v>
      </c>
      <c r="M15" s="178">
        <f t="shared" si="3"/>
        <v>12627</v>
      </c>
      <c r="N15" s="95" t="s">
        <v>107</v>
      </c>
      <c r="O15" s="174">
        <v>2694</v>
      </c>
      <c r="P15" s="174">
        <v>1199</v>
      </c>
      <c r="Q15" s="174">
        <v>1751</v>
      </c>
      <c r="R15" s="174">
        <v>734</v>
      </c>
      <c r="S15" s="174">
        <v>1582</v>
      </c>
      <c r="T15" s="174">
        <v>720</v>
      </c>
      <c r="U15" s="174">
        <v>999</v>
      </c>
      <c r="V15" s="174">
        <v>469</v>
      </c>
      <c r="W15" s="174">
        <v>725</v>
      </c>
      <c r="X15" s="174">
        <v>361</v>
      </c>
      <c r="Y15" s="172">
        <f t="shared" ref="Y15:Y30" si="5">O15+Q15+S15+U15+W15</f>
        <v>7751</v>
      </c>
      <c r="Z15" s="172">
        <f t="shared" ref="Z15:Z30" si="6">P15+R15+T15+V15+X15</f>
        <v>3483</v>
      </c>
      <c r="AA15" s="95" t="s">
        <v>107</v>
      </c>
      <c r="AB15" s="369"/>
      <c r="AC15" s="369"/>
      <c r="AD15" s="369"/>
      <c r="AE15" s="369"/>
      <c r="AF15" s="369"/>
      <c r="AG15" s="174"/>
      <c r="AH15" s="95">
        <f t="shared" ref="AH15:AH30" si="7">AI15+AJ15</f>
        <v>471</v>
      </c>
      <c r="AI15" s="174">
        <v>450</v>
      </c>
      <c r="AJ15" s="174">
        <v>21</v>
      </c>
      <c r="AK15" s="174">
        <v>287</v>
      </c>
      <c r="AL15" s="174">
        <v>167</v>
      </c>
      <c r="AM15" s="174">
        <v>0</v>
      </c>
      <c r="AN15" s="174">
        <v>1</v>
      </c>
      <c r="AO15" s="370">
        <v>455</v>
      </c>
      <c r="AP15" s="174">
        <v>12</v>
      </c>
      <c r="AQ15" s="174">
        <f>+AR15+AS15</f>
        <v>143</v>
      </c>
      <c r="AR15" s="174">
        <v>133</v>
      </c>
      <c r="AS15" s="174">
        <v>10</v>
      </c>
    </row>
    <row r="16" spans="1:46" ht="15" customHeight="1" x14ac:dyDescent="0.3">
      <c r="A16" s="356" t="s">
        <v>108</v>
      </c>
      <c r="B16" s="174">
        <v>9166</v>
      </c>
      <c r="C16" s="174">
        <v>4241</v>
      </c>
      <c r="D16" s="174">
        <v>8091</v>
      </c>
      <c r="E16" s="174">
        <v>3781</v>
      </c>
      <c r="F16" s="174">
        <v>8118</v>
      </c>
      <c r="G16" s="174">
        <v>3951</v>
      </c>
      <c r="H16" s="174">
        <v>6162</v>
      </c>
      <c r="I16" s="174">
        <v>3062</v>
      </c>
      <c r="J16" s="174">
        <v>4596</v>
      </c>
      <c r="K16" s="174">
        <v>2448</v>
      </c>
      <c r="L16" s="178">
        <f t="shared" ref="L16:L30" si="8">++B16+D16+F16+H16+J16</f>
        <v>36133</v>
      </c>
      <c r="M16" s="178">
        <f t="shared" ref="M16:M30" si="9">++C16+E16+G16+I16+K16</f>
        <v>17483</v>
      </c>
      <c r="N16" s="95" t="s">
        <v>108</v>
      </c>
      <c r="O16" s="174">
        <v>2523</v>
      </c>
      <c r="P16" s="174">
        <v>1096</v>
      </c>
      <c r="Q16" s="174">
        <v>2405</v>
      </c>
      <c r="R16" s="174">
        <v>988</v>
      </c>
      <c r="S16" s="174">
        <v>2896</v>
      </c>
      <c r="T16" s="174">
        <v>1349</v>
      </c>
      <c r="U16" s="174">
        <v>1842</v>
      </c>
      <c r="V16" s="174">
        <v>902</v>
      </c>
      <c r="W16" s="174">
        <v>1479</v>
      </c>
      <c r="X16" s="174">
        <v>763</v>
      </c>
      <c r="Y16" s="172">
        <f t="shared" si="5"/>
        <v>11145</v>
      </c>
      <c r="Z16" s="172">
        <f t="shared" si="6"/>
        <v>5098</v>
      </c>
      <c r="AA16" s="95" t="s">
        <v>108</v>
      </c>
      <c r="AB16" s="369"/>
      <c r="AC16" s="369"/>
      <c r="AD16" s="369"/>
      <c r="AE16" s="369"/>
      <c r="AF16" s="369"/>
      <c r="AG16" s="174"/>
      <c r="AH16" s="95">
        <f t="shared" si="7"/>
        <v>663</v>
      </c>
      <c r="AI16" s="174">
        <v>634</v>
      </c>
      <c r="AJ16" s="174">
        <v>29</v>
      </c>
      <c r="AK16" s="174">
        <v>525</v>
      </c>
      <c r="AL16" s="174">
        <v>198</v>
      </c>
      <c r="AM16" s="174">
        <v>0</v>
      </c>
      <c r="AN16" s="174">
        <v>0</v>
      </c>
      <c r="AO16" s="370">
        <v>723</v>
      </c>
      <c r="AP16" s="174">
        <v>36</v>
      </c>
      <c r="AQ16" s="174">
        <f t="shared" ref="AQ16:AQ30" si="10">+AR16+AS16</f>
        <v>184</v>
      </c>
      <c r="AR16" s="174">
        <v>184</v>
      </c>
      <c r="AS16" s="174"/>
    </row>
    <row r="17" spans="1:45" ht="15" customHeight="1" x14ac:dyDescent="0.3">
      <c r="A17" s="356" t="s">
        <v>109</v>
      </c>
      <c r="B17" s="174">
        <v>5011</v>
      </c>
      <c r="C17" s="174">
        <v>2356</v>
      </c>
      <c r="D17" s="174">
        <v>4030</v>
      </c>
      <c r="E17" s="174">
        <v>1897</v>
      </c>
      <c r="F17" s="174">
        <v>3770</v>
      </c>
      <c r="G17" s="174">
        <v>1818</v>
      </c>
      <c r="H17" s="174">
        <v>2778</v>
      </c>
      <c r="I17" s="174">
        <v>1458</v>
      </c>
      <c r="J17" s="174">
        <v>1534</v>
      </c>
      <c r="K17" s="174">
        <v>813</v>
      </c>
      <c r="L17" s="178">
        <f t="shared" si="8"/>
        <v>17123</v>
      </c>
      <c r="M17" s="178">
        <f t="shared" si="9"/>
        <v>8342</v>
      </c>
      <c r="N17" s="95" t="s">
        <v>109</v>
      </c>
      <c r="O17" s="174">
        <v>1670</v>
      </c>
      <c r="P17" s="174">
        <v>738</v>
      </c>
      <c r="Q17" s="174">
        <v>1177</v>
      </c>
      <c r="R17" s="174">
        <v>493</v>
      </c>
      <c r="S17" s="174">
        <v>1270</v>
      </c>
      <c r="T17" s="174">
        <v>608</v>
      </c>
      <c r="U17" s="174">
        <v>736</v>
      </c>
      <c r="V17" s="174">
        <v>388</v>
      </c>
      <c r="W17" s="174">
        <v>292</v>
      </c>
      <c r="X17" s="174">
        <v>158</v>
      </c>
      <c r="Y17" s="172">
        <f t="shared" si="5"/>
        <v>5145</v>
      </c>
      <c r="Z17" s="172">
        <f t="shared" si="6"/>
        <v>2385</v>
      </c>
      <c r="AA17" s="95" t="s">
        <v>109</v>
      </c>
      <c r="AB17" s="369"/>
      <c r="AC17" s="369"/>
      <c r="AD17" s="369"/>
      <c r="AE17" s="369"/>
      <c r="AF17" s="369"/>
      <c r="AG17" s="174"/>
      <c r="AH17" s="95">
        <f t="shared" si="7"/>
        <v>329</v>
      </c>
      <c r="AI17" s="174">
        <v>311</v>
      </c>
      <c r="AJ17" s="174">
        <v>18</v>
      </c>
      <c r="AK17" s="174">
        <v>173</v>
      </c>
      <c r="AL17" s="174">
        <v>126</v>
      </c>
      <c r="AM17" s="174">
        <v>4</v>
      </c>
      <c r="AN17" s="174">
        <v>0</v>
      </c>
      <c r="AO17" s="370">
        <v>303</v>
      </c>
      <c r="AP17" s="174">
        <v>3</v>
      </c>
      <c r="AQ17" s="174">
        <f t="shared" si="10"/>
        <v>98</v>
      </c>
      <c r="AR17" s="174">
        <v>95</v>
      </c>
      <c r="AS17" s="174">
        <v>3</v>
      </c>
    </row>
    <row r="18" spans="1:45" ht="15" customHeight="1" x14ac:dyDescent="0.3">
      <c r="A18" s="356" t="s">
        <v>110</v>
      </c>
      <c r="B18" s="174">
        <v>9856</v>
      </c>
      <c r="C18" s="174">
        <v>4623</v>
      </c>
      <c r="D18" s="174">
        <v>7482</v>
      </c>
      <c r="E18" s="174">
        <v>3538</v>
      </c>
      <c r="F18" s="174">
        <v>6531</v>
      </c>
      <c r="G18" s="174">
        <v>3119</v>
      </c>
      <c r="H18" s="174">
        <v>4397</v>
      </c>
      <c r="I18" s="174">
        <v>2212</v>
      </c>
      <c r="J18" s="174">
        <v>2829</v>
      </c>
      <c r="K18" s="174">
        <v>1480</v>
      </c>
      <c r="L18" s="178">
        <f t="shared" si="8"/>
        <v>31095</v>
      </c>
      <c r="M18" s="178">
        <f t="shared" si="9"/>
        <v>14972</v>
      </c>
      <c r="N18" s="95" t="s">
        <v>110</v>
      </c>
      <c r="O18" s="174">
        <v>3533</v>
      </c>
      <c r="P18" s="174">
        <v>1537</v>
      </c>
      <c r="Q18" s="174">
        <v>2456</v>
      </c>
      <c r="R18" s="174">
        <v>1040</v>
      </c>
      <c r="S18" s="174">
        <v>2342</v>
      </c>
      <c r="T18" s="174">
        <v>1035</v>
      </c>
      <c r="U18" s="174">
        <v>1300</v>
      </c>
      <c r="V18" s="174">
        <v>661</v>
      </c>
      <c r="W18" s="174">
        <v>778</v>
      </c>
      <c r="X18" s="174">
        <v>400</v>
      </c>
      <c r="Y18" s="172">
        <f t="shared" si="5"/>
        <v>10409</v>
      </c>
      <c r="Z18" s="172">
        <f t="shared" si="6"/>
        <v>4673</v>
      </c>
      <c r="AA18" s="95" t="s">
        <v>110</v>
      </c>
      <c r="AB18" s="369"/>
      <c r="AC18" s="369"/>
      <c r="AD18" s="369"/>
      <c r="AE18" s="369"/>
      <c r="AF18" s="369"/>
      <c r="AG18" s="174"/>
      <c r="AH18" s="95">
        <f t="shared" si="7"/>
        <v>637</v>
      </c>
      <c r="AI18" s="174">
        <v>611</v>
      </c>
      <c r="AJ18" s="174">
        <v>26</v>
      </c>
      <c r="AK18" s="174">
        <v>333</v>
      </c>
      <c r="AL18" s="174">
        <v>294</v>
      </c>
      <c r="AM18" s="174">
        <v>0</v>
      </c>
      <c r="AN18" s="174">
        <v>1</v>
      </c>
      <c r="AO18" s="370">
        <v>628</v>
      </c>
      <c r="AP18" s="174">
        <v>5</v>
      </c>
      <c r="AQ18" s="174">
        <f t="shared" si="10"/>
        <v>236</v>
      </c>
      <c r="AR18" s="174">
        <v>235</v>
      </c>
      <c r="AS18" s="174">
        <v>1</v>
      </c>
    </row>
    <row r="19" spans="1:45" ht="15" customHeight="1" x14ac:dyDescent="0.3">
      <c r="A19" s="356" t="s">
        <v>111</v>
      </c>
      <c r="B19" s="174">
        <v>6945</v>
      </c>
      <c r="C19" s="174">
        <v>3278</v>
      </c>
      <c r="D19" s="174">
        <v>4951</v>
      </c>
      <c r="E19" s="174">
        <v>2335</v>
      </c>
      <c r="F19" s="174">
        <v>3798</v>
      </c>
      <c r="G19" s="174">
        <v>1815</v>
      </c>
      <c r="H19" s="174">
        <v>2242</v>
      </c>
      <c r="I19" s="174">
        <v>1129</v>
      </c>
      <c r="J19" s="174">
        <v>1395</v>
      </c>
      <c r="K19" s="174">
        <v>736</v>
      </c>
      <c r="L19" s="178">
        <f t="shared" si="8"/>
        <v>19331</v>
      </c>
      <c r="M19" s="178">
        <f t="shared" si="9"/>
        <v>9293</v>
      </c>
      <c r="N19" s="95" t="s">
        <v>111</v>
      </c>
      <c r="O19" s="174">
        <v>2314</v>
      </c>
      <c r="P19" s="174">
        <v>1038</v>
      </c>
      <c r="Q19" s="174">
        <v>1443</v>
      </c>
      <c r="R19" s="174">
        <v>625</v>
      </c>
      <c r="S19" s="174">
        <v>1310</v>
      </c>
      <c r="T19" s="174">
        <v>624</v>
      </c>
      <c r="U19" s="174">
        <v>634</v>
      </c>
      <c r="V19" s="174">
        <v>312</v>
      </c>
      <c r="W19" s="174">
        <v>442</v>
      </c>
      <c r="X19" s="174">
        <v>238</v>
      </c>
      <c r="Y19" s="172">
        <f t="shared" si="5"/>
        <v>6143</v>
      </c>
      <c r="Z19" s="172">
        <f t="shared" si="6"/>
        <v>2837</v>
      </c>
      <c r="AA19" s="95" t="s">
        <v>111</v>
      </c>
      <c r="AB19" s="369"/>
      <c r="AC19" s="369"/>
      <c r="AD19" s="369"/>
      <c r="AE19" s="369"/>
      <c r="AF19" s="369"/>
      <c r="AG19" s="174"/>
      <c r="AH19" s="95">
        <f t="shared" si="7"/>
        <v>344</v>
      </c>
      <c r="AI19" s="174">
        <v>326</v>
      </c>
      <c r="AJ19" s="174">
        <v>18</v>
      </c>
      <c r="AK19" s="174">
        <v>185</v>
      </c>
      <c r="AL19" s="174">
        <v>136</v>
      </c>
      <c r="AM19" s="174">
        <v>0</v>
      </c>
      <c r="AN19" s="174">
        <v>0</v>
      </c>
      <c r="AO19" s="370">
        <v>321</v>
      </c>
      <c r="AP19" s="174">
        <v>1</v>
      </c>
      <c r="AQ19" s="174">
        <f t="shared" si="10"/>
        <v>142</v>
      </c>
      <c r="AR19" s="174">
        <v>129</v>
      </c>
      <c r="AS19" s="174">
        <v>13</v>
      </c>
    </row>
    <row r="20" spans="1:45" ht="15" customHeight="1" x14ac:dyDescent="0.3">
      <c r="A20" s="356" t="s">
        <v>115</v>
      </c>
      <c r="B20" s="174">
        <v>15418</v>
      </c>
      <c r="C20" s="174">
        <v>7223</v>
      </c>
      <c r="D20" s="174">
        <v>9815</v>
      </c>
      <c r="E20" s="174">
        <v>4634</v>
      </c>
      <c r="F20" s="174">
        <v>8038</v>
      </c>
      <c r="G20" s="174">
        <v>3856</v>
      </c>
      <c r="H20" s="174">
        <v>5082</v>
      </c>
      <c r="I20" s="174">
        <v>2490</v>
      </c>
      <c r="J20" s="174">
        <v>3045</v>
      </c>
      <c r="K20" s="174">
        <v>1496</v>
      </c>
      <c r="L20" s="178">
        <f t="shared" si="8"/>
        <v>41398</v>
      </c>
      <c r="M20" s="178">
        <f t="shared" si="9"/>
        <v>19699</v>
      </c>
      <c r="N20" s="95" t="s">
        <v>115</v>
      </c>
      <c r="O20" s="174">
        <v>5746</v>
      </c>
      <c r="P20" s="174">
        <v>2588</v>
      </c>
      <c r="Q20" s="174">
        <v>2772</v>
      </c>
      <c r="R20" s="174">
        <v>1257</v>
      </c>
      <c r="S20" s="174">
        <v>2740</v>
      </c>
      <c r="T20" s="174">
        <v>1245</v>
      </c>
      <c r="U20" s="174">
        <v>1304</v>
      </c>
      <c r="V20" s="174">
        <v>649</v>
      </c>
      <c r="W20" s="174">
        <v>865</v>
      </c>
      <c r="X20" s="174">
        <v>437</v>
      </c>
      <c r="Y20" s="172">
        <f t="shared" si="5"/>
        <v>13427</v>
      </c>
      <c r="Z20" s="172">
        <f t="shared" si="6"/>
        <v>6176</v>
      </c>
      <c r="AA20" s="95" t="s">
        <v>115</v>
      </c>
      <c r="AB20" s="369"/>
      <c r="AC20" s="369"/>
      <c r="AD20" s="369"/>
      <c r="AE20" s="369"/>
      <c r="AF20" s="369"/>
      <c r="AG20" s="174"/>
      <c r="AH20" s="95">
        <f t="shared" si="7"/>
        <v>583</v>
      </c>
      <c r="AI20" s="174">
        <v>495</v>
      </c>
      <c r="AJ20" s="174">
        <v>88</v>
      </c>
      <c r="AK20" s="174">
        <v>326</v>
      </c>
      <c r="AL20" s="174">
        <v>297</v>
      </c>
      <c r="AM20" s="174">
        <v>1</v>
      </c>
      <c r="AN20" s="174">
        <v>0</v>
      </c>
      <c r="AO20" s="370">
        <v>624</v>
      </c>
      <c r="AP20" s="174">
        <v>3</v>
      </c>
      <c r="AQ20" s="174">
        <f t="shared" si="10"/>
        <v>220</v>
      </c>
      <c r="AR20" s="174">
        <v>220</v>
      </c>
      <c r="AS20" s="174"/>
    </row>
    <row r="21" spans="1:45" ht="15" customHeight="1" x14ac:dyDescent="0.3">
      <c r="A21" s="356" t="s">
        <v>116</v>
      </c>
      <c r="B21" s="174">
        <v>5005</v>
      </c>
      <c r="C21" s="174">
        <v>2367</v>
      </c>
      <c r="D21" s="174">
        <v>4222</v>
      </c>
      <c r="E21" s="174">
        <v>2005</v>
      </c>
      <c r="F21" s="174">
        <v>4016</v>
      </c>
      <c r="G21" s="174">
        <v>1917</v>
      </c>
      <c r="H21" s="174">
        <v>3634</v>
      </c>
      <c r="I21" s="174">
        <v>1792</v>
      </c>
      <c r="J21" s="174">
        <v>3534</v>
      </c>
      <c r="K21" s="174">
        <v>1849</v>
      </c>
      <c r="L21" s="178">
        <f t="shared" si="8"/>
        <v>20411</v>
      </c>
      <c r="M21" s="178">
        <f t="shared" si="9"/>
        <v>9930</v>
      </c>
      <c r="N21" s="95" t="s">
        <v>116</v>
      </c>
      <c r="O21" s="174">
        <v>1196</v>
      </c>
      <c r="P21" s="174">
        <v>530</v>
      </c>
      <c r="Q21" s="174">
        <v>1018</v>
      </c>
      <c r="R21" s="174">
        <v>401</v>
      </c>
      <c r="S21" s="174">
        <v>1316</v>
      </c>
      <c r="T21" s="174">
        <v>552</v>
      </c>
      <c r="U21" s="174">
        <v>918</v>
      </c>
      <c r="V21" s="174">
        <v>409</v>
      </c>
      <c r="W21" s="174">
        <v>1255</v>
      </c>
      <c r="X21" s="174">
        <v>637</v>
      </c>
      <c r="Y21" s="172">
        <f t="shared" si="5"/>
        <v>5703</v>
      </c>
      <c r="Z21" s="172">
        <f t="shared" si="6"/>
        <v>2529</v>
      </c>
      <c r="AA21" s="95" t="s">
        <v>116</v>
      </c>
      <c r="AB21" s="369"/>
      <c r="AC21" s="369"/>
      <c r="AD21" s="369"/>
      <c r="AE21" s="369"/>
      <c r="AF21" s="369"/>
      <c r="AG21" s="174"/>
      <c r="AH21" s="95">
        <f t="shared" si="7"/>
        <v>270</v>
      </c>
      <c r="AI21" s="174">
        <v>269</v>
      </c>
      <c r="AJ21" s="174">
        <v>1</v>
      </c>
      <c r="AK21" s="174">
        <v>402</v>
      </c>
      <c r="AL21" s="174">
        <v>25</v>
      </c>
      <c r="AM21" s="174">
        <v>0</v>
      </c>
      <c r="AN21" s="174">
        <v>0</v>
      </c>
      <c r="AO21" s="370">
        <v>427</v>
      </c>
      <c r="AP21" s="174">
        <v>94</v>
      </c>
      <c r="AQ21" s="174">
        <f t="shared" si="10"/>
        <v>48</v>
      </c>
      <c r="AR21" s="174">
        <v>47</v>
      </c>
      <c r="AS21" s="174">
        <v>1</v>
      </c>
    </row>
    <row r="22" spans="1:45" ht="15" customHeight="1" x14ac:dyDescent="0.3">
      <c r="A22" s="356" t="s">
        <v>117</v>
      </c>
      <c r="B22" s="174">
        <v>15756</v>
      </c>
      <c r="C22" s="174">
        <v>7493</v>
      </c>
      <c r="D22" s="174">
        <v>10808</v>
      </c>
      <c r="E22" s="174">
        <v>5089</v>
      </c>
      <c r="F22" s="174">
        <v>8718</v>
      </c>
      <c r="G22" s="174">
        <v>4165</v>
      </c>
      <c r="H22" s="174">
        <v>5985</v>
      </c>
      <c r="I22" s="174">
        <v>2920</v>
      </c>
      <c r="J22" s="174">
        <v>3949</v>
      </c>
      <c r="K22" s="174">
        <v>1913</v>
      </c>
      <c r="L22" s="178">
        <f t="shared" si="8"/>
        <v>45216</v>
      </c>
      <c r="M22" s="178">
        <f t="shared" si="9"/>
        <v>21580</v>
      </c>
      <c r="N22" s="95" t="s">
        <v>117</v>
      </c>
      <c r="O22" s="174">
        <v>5407</v>
      </c>
      <c r="P22" s="174">
        <v>2449</v>
      </c>
      <c r="Q22" s="174">
        <v>3184</v>
      </c>
      <c r="R22" s="174">
        <v>1469</v>
      </c>
      <c r="S22" s="174">
        <v>2785</v>
      </c>
      <c r="T22" s="174">
        <v>1301</v>
      </c>
      <c r="U22" s="174">
        <v>1509</v>
      </c>
      <c r="V22" s="174">
        <v>756</v>
      </c>
      <c r="W22" s="174">
        <v>1091</v>
      </c>
      <c r="X22" s="174">
        <v>574</v>
      </c>
      <c r="Y22" s="172">
        <f t="shared" si="5"/>
        <v>13976</v>
      </c>
      <c r="Z22" s="172">
        <f t="shared" si="6"/>
        <v>6549</v>
      </c>
      <c r="AA22" s="95" t="s">
        <v>117</v>
      </c>
      <c r="AB22" s="369"/>
      <c r="AC22" s="369"/>
      <c r="AD22" s="369"/>
      <c r="AE22" s="369"/>
      <c r="AF22" s="369"/>
      <c r="AG22" s="174"/>
      <c r="AH22" s="95">
        <f t="shared" si="7"/>
        <v>673</v>
      </c>
      <c r="AI22" s="174">
        <v>641</v>
      </c>
      <c r="AJ22" s="174">
        <v>32</v>
      </c>
      <c r="AK22" s="174">
        <v>444</v>
      </c>
      <c r="AL22" s="174">
        <v>284</v>
      </c>
      <c r="AM22" s="174">
        <v>0</v>
      </c>
      <c r="AN22" s="174">
        <v>3</v>
      </c>
      <c r="AO22" s="370">
        <v>731</v>
      </c>
      <c r="AP22" s="174">
        <v>14</v>
      </c>
      <c r="AQ22" s="174">
        <f t="shared" si="10"/>
        <v>188</v>
      </c>
      <c r="AR22" s="174">
        <v>187</v>
      </c>
      <c r="AS22" s="174">
        <v>1</v>
      </c>
    </row>
    <row r="23" spans="1:45" ht="15" customHeight="1" x14ac:dyDescent="0.3">
      <c r="A23" s="356" t="s">
        <v>118</v>
      </c>
      <c r="B23" s="174">
        <v>12884</v>
      </c>
      <c r="C23" s="174">
        <v>6032</v>
      </c>
      <c r="D23" s="174">
        <v>9115</v>
      </c>
      <c r="E23" s="174">
        <v>4281</v>
      </c>
      <c r="F23" s="174">
        <v>7958</v>
      </c>
      <c r="G23" s="174">
        <v>3770</v>
      </c>
      <c r="H23" s="174">
        <v>5901</v>
      </c>
      <c r="I23" s="174">
        <v>3071</v>
      </c>
      <c r="J23" s="174">
        <v>3225</v>
      </c>
      <c r="K23" s="174">
        <v>1718</v>
      </c>
      <c r="L23" s="178">
        <f t="shared" si="8"/>
        <v>39083</v>
      </c>
      <c r="M23" s="178">
        <f t="shared" si="9"/>
        <v>18872</v>
      </c>
      <c r="N23" s="95" t="s">
        <v>118</v>
      </c>
      <c r="O23" s="174">
        <v>5172</v>
      </c>
      <c r="P23" s="174">
        <v>2278</v>
      </c>
      <c r="Q23" s="174">
        <v>3008</v>
      </c>
      <c r="R23" s="174">
        <v>1266</v>
      </c>
      <c r="S23" s="174">
        <v>2677</v>
      </c>
      <c r="T23" s="174">
        <v>1235</v>
      </c>
      <c r="U23" s="174">
        <v>1858</v>
      </c>
      <c r="V23" s="174">
        <v>974</v>
      </c>
      <c r="W23" s="174">
        <v>739</v>
      </c>
      <c r="X23" s="174">
        <v>413</v>
      </c>
      <c r="Y23" s="172">
        <f t="shared" si="5"/>
        <v>13454</v>
      </c>
      <c r="Z23" s="172">
        <f t="shared" si="6"/>
        <v>6166</v>
      </c>
      <c r="AA23" s="95" t="s">
        <v>118</v>
      </c>
      <c r="AB23" s="369"/>
      <c r="AC23" s="369"/>
      <c r="AD23" s="369"/>
      <c r="AE23" s="369"/>
      <c r="AF23" s="369"/>
      <c r="AG23" s="174"/>
      <c r="AH23" s="95">
        <f t="shared" si="7"/>
        <v>649</v>
      </c>
      <c r="AI23" s="174">
        <v>611</v>
      </c>
      <c r="AJ23" s="174">
        <v>38</v>
      </c>
      <c r="AK23" s="174">
        <v>405</v>
      </c>
      <c r="AL23" s="174">
        <v>236</v>
      </c>
      <c r="AM23" s="174">
        <v>19</v>
      </c>
      <c r="AN23" s="174">
        <v>4</v>
      </c>
      <c r="AO23" s="370">
        <v>664</v>
      </c>
      <c r="AP23" s="174">
        <v>10</v>
      </c>
      <c r="AQ23" s="174">
        <f t="shared" si="10"/>
        <v>200</v>
      </c>
      <c r="AR23" s="174">
        <v>193</v>
      </c>
      <c r="AS23" s="174">
        <v>7</v>
      </c>
    </row>
    <row r="24" spans="1:45" ht="15" customHeight="1" x14ac:dyDescent="0.3">
      <c r="A24" s="356" t="s">
        <v>119</v>
      </c>
      <c r="B24" s="174">
        <v>21048</v>
      </c>
      <c r="C24" s="174">
        <v>10017</v>
      </c>
      <c r="D24" s="174">
        <v>11473</v>
      </c>
      <c r="E24" s="174">
        <v>5398</v>
      </c>
      <c r="F24" s="174">
        <v>9131</v>
      </c>
      <c r="G24" s="174">
        <v>4464</v>
      </c>
      <c r="H24" s="174">
        <v>5625</v>
      </c>
      <c r="I24" s="174">
        <v>2722</v>
      </c>
      <c r="J24" s="174">
        <v>3086</v>
      </c>
      <c r="K24" s="174">
        <v>1470</v>
      </c>
      <c r="L24" s="450">
        <f t="shared" si="8"/>
        <v>50363</v>
      </c>
      <c r="M24" s="178">
        <f t="shared" si="9"/>
        <v>24071</v>
      </c>
      <c r="N24" s="95" t="s">
        <v>119</v>
      </c>
      <c r="O24" s="174">
        <v>5358</v>
      </c>
      <c r="P24" s="174">
        <v>2453</v>
      </c>
      <c r="Q24" s="174">
        <v>2718</v>
      </c>
      <c r="R24" s="174">
        <v>1231</v>
      </c>
      <c r="S24" s="174">
        <v>2624</v>
      </c>
      <c r="T24" s="174">
        <v>1268</v>
      </c>
      <c r="U24" s="174">
        <v>1423</v>
      </c>
      <c r="V24" s="174">
        <v>716</v>
      </c>
      <c r="W24" s="174">
        <v>714</v>
      </c>
      <c r="X24" s="174">
        <v>347</v>
      </c>
      <c r="Y24" s="172">
        <f t="shared" si="5"/>
        <v>12837</v>
      </c>
      <c r="Z24" s="172">
        <f t="shared" si="6"/>
        <v>6015</v>
      </c>
      <c r="AA24" s="95" t="s">
        <v>119</v>
      </c>
      <c r="AB24" s="369"/>
      <c r="AC24" s="369"/>
      <c r="AD24" s="369"/>
      <c r="AE24" s="369"/>
      <c r="AF24" s="369"/>
      <c r="AG24" s="174"/>
      <c r="AH24" s="95">
        <f t="shared" si="7"/>
        <v>693</v>
      </c>
      <c r="AI24" s="174">
        <v>622</v>
      </c>
      <c r="AJ24" s="174">
        <v>71</v>
      </c>
      <c r="AK24" s="174">
        <v>359</v>
      </c>
      <c r="AL24" s="174">
        <v>356</v>
      </c>
      <c r="AM24" s="174">
        <v>0</v>
      </c>
      <c r="AN24" s="174">
        <v>3</v>
      </c>
      <c r="AO24" s="370">
        <v>718</v>
      </c>
      <c r="AP24" s="174">
        <v>6</v>
      </c>
      <c r="AQ24" s="174">
        <f t="shared" si="10"/>
        <v>264</v>
      </c>
      <c r="AR24" s="174">
        <v>261</v>
      </c>
      <c r="AS24" s="174">
        <v>3</v>
      </c>
    </row>
    <row r="25" spans="1:45" ht="15" customHeight="1" x14ac:dyDescent="0.3">
      <c r="A25" s="356" t="s">
        <v>120</v>
      </c>
      <c r="B25" s="174">
        <v>6746</v>
      </c>
      <c r="C25" s="174">
        <v>3186</v>
      </c>
      <c r="D25" s="174">
        <v>4636</v>
      </c>
      <c r="E25" s="174">
        <v>2233</v>
      </c>
      <c r="F25" s="174">
        <v>4047</v>
      </c>
      <c r="G25" s="174">
        <v>1877</v>
      </c>
      <c r="H25" s="174">
        <v>3082</v>
      </c>
      <c r="I25" s="174">
        <v>1575</v>
      </c>
      <c r="J25" s="174">
        <v>2012</v>
      </c>
      <c r="K25" s="174">
        <v>1030</v>
      </c>
      <c r="L25" s="178">
        <f t="shared" si="8"/>
        <v>20523</v>
      </c>
      <c r="M25" s="178">
        <f t="shared" si="9"/>
        <v>9901</v>
      </c>
      <c r="N25" s="95" t="s">
        <v>120</v>
      </c>
      <c r="O25" s="174">
        <v>2102</v>
      </c>
      <c r="P25" s="174">
        <v>913</v>
      </c>
      <c r="Q25" s="174">
        <v>1182</v>
      </c>
      <c r="R25" s="174">
        <v>508</v>
      </c>
      <c r="S25" s="174">
        <v>1299</v>
      </c>
      <c r="T25" s="174">
        <v>573</v>
      </c>
      <c r="U25" s="174">
        <v>788</v>
      </c>
      <c r="V25" s="174">
        <v>370</v>
      </c>
      <c r="W25" s="174">
        <v>468</v>
      </c>
      <c r="X25" s="174">
        <v>243</v>
      </c>
      <c r="Y25" s="172">
        <f t="shared" si="5"/>
        <v>5839</v>
      </c>
      <c r="Z25" s="172">
        <f t="shared" si="6"/>
        <v>2607</v>
      </c>
      <c r="AA25" s="95" t="s">
        <v>120</v>
      </c>
      <c r="AB25" s="369"/>
      <c r="AC25" s="369"/>
      <c r="AD25" s="369"/>
      <c r="AE25" s="369"/>
      <c r="AF25" s="369"/>
      <c r="AG25" s="174"/>
      <c r="AH25" s="95">
        <f t="shared" si="7"/>
        <v>354</v>
      </c>
      <c r="AI25" s="174">
        <v>327</v>
      </c>
      <c r="AJ25" s="174">
        <v>27</v>
      </c>
      <c r="AK25" s="174">
        <v>181</v>
      </c>
      <c r="AL25" s="174">
        <v>196</v>
      </c>
      <c r="AM25" s="174">
        <v>0</v>
      </c>
      <c r="AN25" s="174">
        <v>4</v>
      </c>
      <c r="AO25" s="370">
        <v>381</v>
      </c>
      <c r="AP25" s="174">
        <v>3</v>
      </c>
      <c r="AQ25" s="174">
        <f t="shared" si="10"/>
        <v>127</v>
      </c>
      <c r="AR25" s="174">
        <v>109</v>
      </c>
      <c r="AS25" s="174">
        <v>18</v>
      </c>
    </row>
    <row r="26" spans="1:45" ht="15" customHeight="1" x14ac:dyDescent="0.3">
      <c r="A26" s="356" t="s">
        <v>121</v>
      </c>
      <c r="B26" s="174">
        <v>5706</v>
      </c>
      <c r="C26" s="174">
        <v>2797</v>
      </c>
      <c r="D26" s="174">
        <v>3195</v>
      </c>
      <c r="E26" s="174">
        <v>1538</v>
      </c>
      <c r="F26" s="174">
        <v>2066</v>
      </c>
      <c r="G26" s="174">
        <v>1031</v>
      </c>
      <c r="H26" s="174">
        <v>1195</v>
      </c>
      <c r="I26" s="174">
        <v>623</v>
      </c>
      <c r="J26" s="174">
        <v>689</v>
      </c>
      <c r="K26" s="174">
        <v>325</v>
      </c>
      <c r="L26" s="178">
        <f t="shared" si="8"/>
        <v>12851</v>
      </c>
      <c r="M26" s="178">
        <f t="shared" si="9"/>
        <v>6314</v>
      </c>
      <c r="N26" s="95" t="s">
        <v>121</v>
      </c>
      <c r="O26" s="174">
        <v>1661</v>
      </c>
      <c r="P26" s="174">
        <v>771</v>
      </c>
      <c r="Q26" s="174">
        <v>847</v>
      </c>
      <c r="R26" s="174">
        <v>371</v>
      </c>
      <c r="S26" s="174">
        <v>584</v>
      </c>
      <c r="T26" s="174">
        <v>267</v>
      </c>
      <c r="U26" s="174">
        <v>302</v>
      </c>
      <c r="V26" s="174">
        <v>148</v>
      </c>
      <c r="W26" s="174">
        <v>187</v>
      </c>
      <c r="X26" s="174">
        <v>85</v>
      </c>
      <c r="Y26" s="172">
        <f t="shared" si="5"/>
        <v>3581</v>
      </c>
      <c r="Z26" s="172">
        <f t="shared" si="6"/>
        <v>1642</v>
      </c>
      <c r="AA26" s="95" t="s">
        <v>121</v>
      </c>
      <c r="AB26" s="369"/>
      <c r="AC26" s="369"/>
      <c r="AD26" s="369"/>
      <c r="AE26" s="369"/>
      <c r="AF26" s="369"/>
      <c r="AG26" s="174"/>
      <c r="AH26" s="95">
        <f t="shared" si="7"/>
        <v>229</v>
      </c>
      <c r="AI26" s="174">
        <v>200</v>
      </c>
      <c r="AJ26" s="174">
        <v>29</v>
      </c>
      <c r="AK26" s="174">
        <v>94</v>
      </c>
      <c r="AL26" s="174">
        <v>130</v>
      </c>
      <c r="AM26" s="174">
        <v>0</v>
      </c>
      <c r="AN26" s="174">
        <v>0</v>
      </c>
      <c r="AO26" s="370">
        <v>224</v>
      </c>
      <c r="AP26" s="174">
        <v>2</v>
      </c>
      <c r="AQ26" s="174">
        <f t="shared" si="10"/>
        <v>105</v>
      </c>
      <c r="AR26" s="174">
        <v>100</v>
      </c>
      <c r="AS26" s="174">
        <v>5</v>
      </c>
    </row>
    <row r="27" spans="1:45" ht="15" customHeight="1" x14ac:dyDescent="0.3">
      <c r="A27" s="356" t="s">
        <v>122</v>
      </c>
      <c r="B27" s="174">
        <v>8556</v>
      </c>
      <c r="C27" s="174">
        <v>3910</v>
      </c>
      <c r="D27" s="174">
        <v>7507</v>
      </c>
      <c r="E27" s="174">
        <v>3450</v>
      </c>
      <c r="F27" s="174">
        <v>7483</v>
      </c>
      <c r="G27" s="174">
        <v>3503</v>
      </c>
      <c r="H27" s="174">
        <v>6141</v>
      </c>
      <c r="I27" s="174">
        <v>3050</v>
      </c>
      <c r="J27" s="174">
        <v>4747</v>
      </c>
      <c r="K27" s="174">
        <v>2424</v>
      </c>
      <c r="L27" s="178">
        <f t="shared" si="8"/>
        <v>34434</v>
      </c>
      <c r="M27" s="178">
        <f t="shared" si="9"/>
        <v>16337</v>
      </c>
      <c r="N27" s="95" t="s">
        <v>122</v>
      </c>
      <c r="O27" s="174">
        <v>2811</v>
      </c>
      <c r="P27" s="174">
        <v>1212</v>
      </c>
      <c r="Q27" s="174">
        <v>2208</v>
      </c>
      <c r="R27" s="174">
        <v>878</v>
      </c>
      <c r="S27" s="174">
        <v>2647</v>
      </c>
      <c r="T27" s="174">
        <v>1185</v>
      </c>
      <c r="U27" s="174">
        <v>1780</v>
      </c>
      <c r="V27" s="174">
        <v>838</v>
      </c>
      <c r="W27" s="174">
        <v>1437</v>
      </c>
      <c r="X27" s="174">
        <v>751</v>
      </c>
      <c r="Y27" s="172">
        <f t="shared" si="5"/>
        <v>10883</v>
      </c>
      <c r="Z27" s="172">
        <f t="shared" si="6"/>
        <v>4864</v>
      </c>
      <c r="AA27" s="95" t="s">
        <v>122</v>
      </c>
      <c r="AB27" s="369"/>
      <c r="AC27" s="369"/>
      <c r="AD27" s="369"/>
      <c r="AE27" s="369"/>
      <c r="AF27" s="369"/>
      <c r="AG27" s="174"/>
      <c r="AH27" s="95">
        <f t="shared" si="7"/>
        <v>909</v>
      </c>
      <c r="AI27" s="174">
        <v>854</v>
      </c>
      <c r="AJ27" s="174">
        <v>55</v>
      </c>
      <c r="AK27" s="174">
        <v>593</v>
      </c>
      <c r="AL27" s="174">
        <v>163</v>
      </c>
      <c r="AM27" s="174">
        <v>0</v>
      </c>
      <c r="AN27" s="174">
        <v>5</v>
      </c>
      <c r="AO27" s="370">
        <v>761</v>
      </c>
      <c r="AP27" s="174">
        <v>11</v>
      </c>
      <c r="AQ27" s="174">
        <f t="shared" si="10"/>
        <v>241</v>
      </c>
      <c r="AR27" s="174">
        <v>233</v>
      </c>
      <c r="AS27" s="174">
        <v>8</v>
      </c>
    </row>
    <row r="28" spans="1:45" ht="15" customHeight="1" x14ac:dyDescent="0.3">
      <c r="A28" s="356" t="s">
        <v>123</v>
      </c>
      <c r="B28" s="174">
        <v>10549</v>
      </c>
      <c r="C28" s="174">
        <v>4992</v>
      </c>
      <c r="D28" s="174">
        <v>6851</v>
      </c>
      <c r="E28" s="174">
        <v>3359</v>
      </c>
      <c r="F28" s="174">
        <v>5510</v>
      </c>
      <c r="G28" s="174">
        <v>2746</v>
      </c>
      <c r="H28" s="174">
        <v>3485</v>
      </c>
      <c r="I28" s="174">
        <v>1753</v>
      </c>
      <c r="J28" s="174">
        <v>2081</v>
      </c>
      <c r="K28" s="174">
        <v>1095</v>
      </c>
      <c r="L28" s="178">
        <f t="shared" si="8"/>
        <v>28476</v>
      </c>
      <c r="M28" s="178">
        <f t="shared" si="9"/>
        <v>13945</v>
      </c>
      <c r="N28" s="95" t="s">
        <v>123</v>
      </c>
      <c r="O28" s="174">
        <v>3784</v>
      </c>
      <c r="P28" s="174">
        <v>1720</v>
      </c>
      <c r="Q28" s="174">
        <v>2037</v>
      </c>
      <c r="R28" s="174">
        <v>878</v>
      </c>
      <c r="S28" s="174">
        <v>1803</v>
      </c>
      <c r="T28" s="174">
        <v>872</v>
      </c>
      <c r="U28" s="174">
        <v>970</v>
      </c>
      <c r="V28" s="174">
        <v>487</v>
      </c>
      <c r="W28" s="174">
        <v>484</v>
      </c>
      <c r="X28" s="174">
        <v>257</v>
      </c>
      <c r="Y28" s="172">
        <f t="shared" si="5"/>
        <v>9078</v>
      </c>
      <c r="Z28" s="172">
        <f t="shared" si="6"/>
        <v>4214</v>
      </c>
      <c r="AA28" s="95" t="s">
        <v>123</v>
      </c>
      <c r="AB28" s="369"/>
      <c r="AC28" s="369"/>
      <c r="AD28" s="369"/>
      <c r="AE28" s="369"/>
      <c r="AF28" s="369"/>
      <c r="AG28" s="174"/>
      <c r="AH28" s="95">
        <f t="shared" si="7"/>
        <v>432</v>
      </c>
      <c r="AI28" s="174">
        <v>398</v>
      </c>
      <c r="AJ28" s="174">
        <v>34</v>
      </c>
      <c r="AK28" s="174">
        <v>229</v>
      </c>
      <c r="AL28" s="174">
        <v>226</v>
      </c>
      <c r="AM28" s="174">
        <v>0</v>
      </c>
      <c r="AN28" s="174">
        <v>0</v>
      </c>
      <c r="AO28" s="370">
        <v>455</v>
      </c>
      <c r="AP28" s="174">
        <v>8</v>
      </c>
      <c r="AQ28" s="174">
        <f t="shared" si="10"/>
        <v>144</v>
      </c>
      <c r="AR28" s="174">
        <v>141</v>
      </c>
      <c r="AS28" s="174">
        <v>3</v>
      </c>
    </row>
    <row r="29" spans="1:45" ht="15" customHeight="1" x14ac:dyDescent="0.3">
      <c r="A29" s="356" t="s">
        <v>124</v>
      </c>
      <c r="B29" s="174">
        <v>9723</v>
      </c>
      <c r="C29" s="174">
        <v>4598</v>
      </c>
      <c r="D29" s="174">
        <v>6423</v>
      </c>
      <c r="E29" s="174">
        <v>3100</v>
      </c>
      <c r="F29" s="174">
        <v>5155</v>
      </c>
      <c r="G29" s="174">
        <v>2539</v>
      </c>
      <c r="H29" s="174">
        <v>3242</v>
      </c>
      <c r="I29" s="174">
        <v>1635</v>
      </c>
      <c r="J29" s="174">
        <v>2085</v>
      </c>
      <c r="K29" s="174">
        <v>1083</v>
      </c>
      <c r="L29" s="178">
        <f t="shared" si="8"/>
        <v>26628</v>
      </c>
      <c r="M29" s="178">
        <f t="shared" si="9"/>
        <v>12955</v>
      </c>
      <c r="N29" s="95" t="s">
        <v>124</v>
      </c>
      <c r="O29" s="174">
        <v>3324</v>
      </c>
      <c r="P29" s="174">
        <v>1464</v>
      </c>
      <c r="Q29" s="174">
        <v>1712</v>
      </c>
      <c r="R29" s="174">
        <v>725</v>
      </c>
      <c r="S29" s="174">
        <v>1562</v>
      </c>
      <c r="T29" s="174">
        <v>733</v>
      </c>
      <c r="U29" s="174">
        <v>746</v>
      </c>
      <c r="V29" s="174">
        <v>382</v>
      </c>
      <c r="W29" s="174">
        <v>473</v>
      </c>
      <c r="X29" s="174">
        <v>256</v>
      </c>
      <c r="Y29" s="172">
        <f t="shared" si="5"/>
        <v>7817</v>
      </c>
      <c r="Z29" s="172">
        <f t="shared" si="6"/>
        <v>3560</v>
      </c>
      <c r="AA29" s="95" t="s">
        <v>124</v>
      </c>
      <c r="AB29" s="369"/>
      <c r="AC29" s="369"/>
      <c r="AD29" s="369"/>
      <c r="AE29" s="369"/>
      <c r="AF29" s="369"/>
      <c r="AG29" s="174"/>
      <c r="AH29" s="95">
        <f t="shared" si="7"/>
        <v>435</v>
      </c>
      <c r="AI29" s="174">
        <v>401</v>
      </c>
      <c r="AJ29" s="174">
        <v>34</v>
      </c>
      <c r="AK29" s="174">
        <v>203</v>
      </c>
      <c r="AL29" s="174">
        <v>275</v>
      </c>
      <c r="AM29" s="174">
        <v>0</v>
      </c>
      <c r="AN29" s="174">
        <v>1</v>
      </c>
      <c r="AO29" s="370">
        <v>479</v>
      </c>
      <c r="AP29" s="174">
        <v>4</v>
      </c>
      <c r="AQ29" s="174">
        <f t="shared" si="10"/>
        <v>140</v>
      </c>
      <c r="AR29" s="174">
        <v>137</v>
      </c>
      <c r="AS29" s="174">
        <v>3</v>
      </c>
    </row>
    <row r="30" spans="1:45" ht="15" customHeight="1" x14ac:dyDescent="0.3">
      <c r="A30" s="356" t="s">
        <v>125</v>
      </c>
      <c r="B30" s="174">
        <v>15873</v>
      </c>
      <c r="C30" s="174">
        <v>7698</v>
      </c>
      <c r="D30" s="174">
        <v>9326</v>
      </c>
      <c r="E30" s="174">
        <v>4426</v>
      </c>
      <c r="F30" s="174">
        <v>7160</v>
      </c>
      <c r="G30" s="174">
        <v>3438</v>
      </c>
      <c r="H30" s="174">
        <v>4420</v>
      </c>
      <c r="I30" s="174">
        <v>2206</v>
      </c>
      <c r="J30" s="174">
        <v>2685</v>
      </c>
      <c r="K30" s="174">
        <v>1332</v>
      </c>
      <c r="L30" s="178">
        <f t="shared" si="8"/>
        <v>39464</v>
      </c>
      <c r="M30" s="178">
        <f t="shared" si="9"/>
        <v>19100</v>
      </c>
      <c r="N30" s="95" t="s">
        <v>125</v>
      </c>
      <c r="O30" s="174">
        <v>4644</v>
      </c>
      <c r="P30" s="174">
        <v>2158</v>
      </c>
      <c r="Q30" s="174">
        <v>2385</v>
      </c>
      <c r="R30" s="174">
        <v>1074</v>
      </c>
      <c r="S30" s="174">
        <v>2048</v>
      </c>
      <c r="T30" s="174">
        <v>964</v>
      </c>
      <c r="U30" s="174">
        <v>1205</v>
      </c>
      <c r="V30" s="174">
        <v>582</v>
      </c>
      <c r="W30" s="174">
        <v>532</v>
      </c>
      <c r="X30" s="174">
        <v>274</v>
      </c>
      <c r="Y30" s="172">
        <f t="shared" si="5"/>
        <v>10814</v>
      </c>
      <c r="Z30" s="172">
        <f t="shared" si="6"/>
        <v>5052</v>
      </c>
      <c r="AA30" s="95" t="s">
        <v>125</v>
      </c>
      <c r="AB30" s="369"/>
      <c r="AC30" s="369"/>
      <c r="AD30" s="369"/>
      <c r="AE30" s="369"/>
      <c r="AF30" s="369"/>
      <c r="AG30" s="174"/>
      <c r="AH30" s="95">
        <f t="shared" si="7"/>
        <v>577</v>
      </c>
      <c r="AI30" s="174">
        <v>527</v>
      </c>
      <c r="AJ30" s="174">
        <v>50</v>
      </c>
      <c r="AK30" s="174">
        <v>235</v>
      </c>
      <c r="AL30" s="174">
        <v>403</v>
      </c>
      <c r="AM30" s="174">
        <v>0</v>
      </c>
      <c r="AN30" s="174">
        <v>9</v>
      </c>
      <c r="AO30" s="370">
        <v>647</v>
      </c>
      <c r="AP30" s="174">
        <v>5</v>
      </c>
      <c r="AQ30" s="174">
        <f t="shared" si="10"/>
        <v>221</v>
      </c>
      <c r="AR30" s="174">
        <v>218</v>
      </c>
      <c r="AS30" s="174">
        <v>3</v>
      </c>
    </row>
    <row r="31" spans="1:45" ht="15" customHeight="1" x14ac:dyDescent="0.25">
      <c r="A31" s="119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19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19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</row>
    <row r="32" spans="1:45" x14ac:dyDescent="0.25">
      <c r="A32" s="126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26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33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</row>
    <row r="33" spans="1:45" x14ac:dyDescent="0.25">
      <c r="A33" s="112" t="s">
        <v>185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12" t="s">
        <v>186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12" t="s">
        <v>551</v>
      </c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</row>
    <row r="34" spans="1:45" x14ac:dyDescent="0.25">
      <c r="A34" s="112" t="s">
        <v>11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12" t="s">
        <v>11</v>
      </c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12" t="s">
        <v>26</v>
      </c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</row>
    <row r="35" spans="1:45" x14ac:dyDescent="0.25">
      <c r="A35" s="112" t="s">
        <v>149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12" t="s">
        <v>149</v>
      </c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12" t="s">
        <v>149</v>
      </c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</row>
    <row r="36" spans="1:45" x14ac:dyDescent="0.25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</row>
    <row r="37" spans="1:45" x14ac:dyDescent="0.25">
      <c r="A37" s="115" t="s">
        <v>337</v>
      </c>
      <c r="B37" s="176"/>
      <c r="C37" s="176"/>
      <c r="D37" s="176"/>
      <c r="E37" s="176"/>
      <c r="F37" s="176"/>
      <c r="G37" s="176"/>
      <c r="H37" s="176"/>
      <c r="I37" s="176"/>
      <c r="J37" s="176" t="s">
        <v>368</v>
      </c>
      <c r="K37" s="176"/>
      <c r="L37" s="176"/>
      <c r="M37" s="176"/>
      <c r="N37" s="115" t="s">
        <v>337</v>
      </c>
      <c r="O37" s="176"/>
      <c r="P37" s="176"/>
      <c r="Q37" s="176"/>
      <c r="R37" s="176"/>
      <c r="S37" s="176"/>
      <c r="T37" s="176"/>
      <c r="U37" s="176"/>
      <c r="V37" s="176"/>
      <c r="W37" s="176" t="s">
        <v>368</v>
      </c>
      <c r="X37" s="176"/>
      <c r="Y37" s="176"/>
      <c r="Z37" s="176"/>
      <c r="AA37" s="115" t="s">
        <v>337</v>
      </c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O37" s="128"/>
      <c r="AP37" s="128"/>
      <c r="AR37" s="128" t="s">
        <v>368</v>
      </c>
    </row>
    <row r="38" spans="1:45" x14ac:dyDescent="0.25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</row>
    <row r="39" spans="1:45" ht="16.5" customHeight="1" x14ac:dyDescent="0.35">
      <c r="A39" s="116"/>
      <c r="B39" s="41" t="s">
        <v>325</v>
      </c>
      <c r="C39" s="97"/>
      <c r="D39" s="41" t="s">
        <v>326</v>
      </c>
      <c r="E39" s="97"/>
      <c r="F39" s="41" t="s">
        <v>327</v>
      </c>
      <c r="G39" s="97"/>
      <c r="H39" s="41" t="s">
        <v>328</v>
      </c>
      <c r="I39" s="97"/>
      <c r="J39" s="41" t="s">
        <v>329</v>
      </c>
      <c r="K39" s="97"/>
      <c r="L39" s="41" t="s">
        <v>157</v>
      </c>
      <c r="M39" s="97"/>
      <c r="N39" s="116"/>
      <c r="O39" s="41" t="s">
        <v>325</v>
      </c>
      <c r="P39" s="97"/>
      <c r="Q39" s="41" t="s">
        <v>326</v>
      </c>
      <c r="R39" s="97"/>
      <c r="S39" s="41" t="s">
        <v>327</v>
      </c>
      <c r="T39" s="97"/>
      <c r="U39" s="41" t="s">
        <v>328</v>
      </c>
      <c r="V39" s="97"/>
      <c r="W39" s="41" t="s">
        <v>329</v>
      </c>
      <c r="X39" s="97"/>
      <c r="Y39" s="41" t="s">
        <v>157</v>
      </c>
      <c r="Z39" s="97"/>
      <c r="AA39" s="359"/>
      <c r="AB39" s="457" t="s">
        <v>164</v>
      </c>
      <c r="AC39" s="457"/>
      <c r="AD39" s="457"/>
      <c r="AE39" s="457"/>
      <c r="AF39" s="457"/>
      <c r="AG39" s="458"/>
      <c r="AH39" s="306" t="s">
        <v>7</v>
      </c>
      <c r="AI39" s="355"/>
      <c r="AJ39" s="118"/>
      <c r="AK39" s="306" t="s">
        <v>527</v>
      </c>
      <c r="AL39" s="360"/>
      <c r="AM39" s="118"/>
      <c r="AN39" s="247"/>
      <c r="AO39" s="117"/>
      <c r="AP39" s="361" t="s">
        <v>528</v>
      </c>
      <c r="AQ39" s="306" t="s">
        <v>529</v>
      </c>
      <c r="AR39" s="355"/>
      <c r="AS39" s="362"/>
    </row>
    <row r="40" spans="1:45" ht="28.5" customHeight="1" x14ac:dyDescent="0.3">
      <c r="A40" s="119" t="s">
        <v>21</v>
      </c>
      <c r="B40" s="44" t="s">
        <v>375</v>
      </c>
      <c r="C40" s="44" t="s">
        <v>330</v>
      </c>
      <c r="D40" s="44" t="s">
        <v>375</v>
      </c>
      <c r="E40" s="44" t="s">
        <v>330</v>
      </c>
      <c r="F40" s="44" t="s">
        <v>375</v>
      </c>
      <c r="G40" s="44" t="s">
        <v>330</v>
      </c>
      <c r="H40" s="44" t="s">
        <v>375</v>
      </c>
      <c r="I40" s="44" t="s">
        <v>330</v>
      </c>
      <c r="J40" s="44" t="s">
        <v>375</v>
      </c>
      <c r="K40" s="44" t="s">
        <v>330</v>
      </c>
      <c r="L40" s="44" t="s">
        <v>375</v>
      </c>
      <c r="M40" s="44" t="s">
        <v>330</v>
      </c>
      <c r="N40" s="119" t="s">
        <v>21</v>
      </c>
      <c r="O40" s="44" t="s">
        <v>375</v>
      </c>
      <c r="P40" s="44" t="s">
        <v>330</v>
      </c>
      <c r="Q40" s="44" t="s">
        <v>375</v>
      </c>
      <c r="R40" s="44" t="s">
        <v>330</v>
      </c>
      <c r="S40" s="44" t="s">
        <v>375</v>
      </c>
      <c r="T40" s="44" t="s">
        <v>330</v>
      </c>
      <c r="U40" s="44" t="s">
        <v>375</v>
      </c>
      <c r="V40" s="44" t="s">
        <v>330</v>
      </c>
      <c r="W40" s="44" t="s">
        <v>375</v>
      </c>
      <c r="X40" s="44" t="s">
        <v>330</v>
      </c>
      <c r="Y40" s="44" t="s">
        <v>375</v>
      </c>
      <c r="Z40" s="44" t="s">
        <v>330</v>
      </c>
      <c r="AA40" s="363" t="s">
        <v>21</v>
      </c>
      <c r="AB40" s="248" t="s">
        <v>530</v>
      </c>
      <c r="AC40" s="248" t="s">
        <v>531</v>
      </c>
      <c r="AD40" s="248" t="s">
        <v>532</v>
      </c>
      <c r="AE40" s="248" t="s">
        <v>533</v>
      </c>
      <c r="AF40" s="248" t="s">
        <v>534</v>
      </c>
      <c r="AG40" s="315" t="s">
        <v>324</v>
      </c>
      <c r="AH40" s="315" t="s">
        <v>535</v>
      </c>
      <c r="AI40" s="364" t="s">
        <v>536</v>
      </c>
      <c r="AJ40" s="364" t="s">
        <v>537</v>
      </c>
      <c r="AK40" s="365" t="s">
        <v>538</v>
      </c>
      <c r="AL40" s="253" t="s">
        <v>539</v>
      </c>
      <c r="AM40" s="253" t="s">
        <v>346</v>
      </c>
      <c r="AN40" s="253" t="s">
        <v>540</v>
      </c>
      <c r="AO40" s="366" t="s">
        <v>541</v>
      </c>
      <c r="AP40" s="367" t="s">
        <v>158</v>
      </c>
      <c r="AQ40" s="368" t="s">
        <v>175</v>
      </c>
      <c r="AR40" s="307" t="s">
        <v>170</v>
      </c>
      <c r="AS40" s="368" t="s">
        <v>176</v>
      </c>
    </row>
    <row r="41" spans="1:45" x14ac:dyDescent="0.25">
      <c r="A41" s="95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95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16"/>
      <c r="AB41" s="238"/>
      <c r="AC41" s="238"/>
      <c r="AD41" s="238"/>
      <c r="AE41" s="238"/>
      <c r="AF41" s="116"/>
      <c r="AG41" s="109"/>
      <c r="AH41" s="251"/>
      <c r="AI41" s="251"/>
      <c r="AJ41" s="109"/>
      <c r="AK41" s="109"/>
      <c r="AL41" s="109"/>
      <c r="AM41" s="109"/>
      <c r="AN41" s="238"/>
      <c r="AO41" s="109"/>
      <c r="AP41" s="372"/>
      <c r="AQ41" s="305"/>
      <c r="AR41" s="116"/>
      <c r="AS41" s="305"/>
    </row>
    <row r="42" spans="1:45" ht="13" x14ac:dyDescent="0.3">
      <c r="A42" s="94" t="s">
        <v>332</v>
      </c>
      <c r="B42" s="178">
        <f>SUM(B44:B52)</f>
        <v>92905</v>
      </c>
      <c r="C42" s="178">
        <f t="shared" ref="C42:M42" si="11">SUM(C44:C52)</f>
        <v>45128</v>
      </c>
      <c r="D42" s="178">
        <f t="shared" si="11"/>
        <v>51354</v>
      </c>
      <c r="E42" s="178">
        <f t="shared" si="11"/>
        <v>24933</v>
      </c>
      <c r="F42" s="178">
        <f t="shared" si="11"/>
        <v>42597</v>
      </c>
      <c r="G42" s="178">
        <f t="shared" si="11"/>
        <v>21044</v>
      </c>
      <c r="H42" s="178">
        <f t="shared" si="11"/>
        <v>25882</v>
      </c>
      <c r="I42" s="178">
        <f t="shared" si="11"/>
        <v>13020</v>
      </c>
      <c r="J42" s="178">
        <f t="shared" si="11"/>
        <v>17892</v>
      </c>
      <c r="K42" s="178">
        <f t="shared" si="11"/>
        <v>9127</v>
      </c>
      <c r="L42" s="178">
        <f t="shared" si="11"/>
        <v>230630</v>
      </c>
      <c r="M42" s="178">
        <f t="shared" si="11"/>
        <v>113252</v>
      </c>
      <c r="N42" s="94" t="s">
        <v>332</v>
      </c>
      <c r="O42" s="178">
        <f>SUM(O44:O52)</f>
        <v>38983</v>
      </c>
      <c r="P42" s="178">
        <f t="shared" ref="P42:Z42" si="12">SUM(P44:P52)</f>
        <v>18286</v>
      </c>
      <c r="Q42" s="178">
        <f t="shared" si="12"/>
        <v>16022</v>
      </c>
      <c r="R42" s="178">
        <f t="shared" si="12"/>
        <v>7266</v>
      </c>
      <c r="S42" s="178">
        <f t="shared" si="12"/>
        <v>14648</v>
      </c>
      <c r="T42" s="178">
        <f t="shared" si="12"/>
        <v>6999</v>
      </c>
      <c r="U42" s="178">
        <f t="shared" si="12"/>
        <v>6827</v>
      </c>
      <c r="V42" s="178">
        <f t="shared" si="12"/>
        <v>3346</v>
      </c>
      <c r="W42" s="178">
        <f t="shared" si="12"/>
        <v>3861</v>
      </c>
      <c r="X42" s="178">
        <f t="shared" si="12"/>
        <v>1953</v>
      </c>
      <c r="Y42" s="178">
        <f t="shared" si="12"/>
        <v>80341</v>
      </c>
      <c r="Z42" s="178">
        <f t="shared" si="12"/>
        <v>37850</v>
      </c>
      <c r="AA42" s="94" t="s">
        <v>332</v>
      </c>
      <c r="AB42" s="178">
        <f t="shared" ref="AB42:AG42" si="13">SUM(AB46:AB52)</f>
        <v>0</v>
      </c>
      <c r="AC42" s="178">
        <f t="shared" si="13"/>
        <v>0</v>
      </c>
      <c r="AD42" s="178">
        <f t="shared" si="13"/>
        <v>0</v>
      </c>
      <c r="AE42" s="178">
        <f t="shared" si="13"/>
        <v>0</v>
      </c>
      <c r="AF42" s="178">
        <f t="shared" si="13"/>
        <v>0</v>
      </c>
      <c r="AG42" s="179">
        <f t="shared" si="13"/>
        <v>0</v>
      </c>
      <c r="AH42" s="178">
        <f t="shared" ref="AH42:AS42" si="14">SUM(AH44:AH52)</f>
        <v>3180</v>
      </c>
      <c r="AI42" s="178">
        <f t="shared" si="14"/>
        <v>2831</v>
      </c>
      <c r="AJ42" s="178">
        <f t="shared" si="14"/>
        <v>349</v>
      </c>
      <c r="AK42" s="178">
        <f t="shared" si="14"/>
        <v>1846</v>
      </c>
      <c r="AL42" s="178">
        <f t="shared" si="14"/>
        <v>1332</v>
      </c>
      <c r="AM42" s="178">
        <f t="shared" si="14"/>
        <v>10</v>
      </c>
      <c r="AN42" s="178">
        <f t="shared" si="14"/>
        <v>77</v>
      </c>
      <c r="AO42" s="178">
        <f t="shared" si="14"/>
        <v>3265</v>
      </c>
      <c r="AP42" s="178">
        <f t="shared" si="14"/>
        <v>117</v>
      </c>
      <c r="AQ42" s="178">
        <f t="shared" si="14"/>
        <v>1306</v>
      </c>
      <c r="AR42" s="178">
        <f t="shared" si="14"/>
        <v>1210</v>
      </c>
      <c r="AS42" s="178">
        <f t="shared" si="14"/>
        <v>96</v>
      </c>
    </row>
    <row r="43" spans="1:45" ht="12.75" customHeight="1" x14ac:dyDescent="0.3">
      <c r="A43" s="95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95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8"/>
      <c r="Z43" s="178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129"/>
      <c r="AQ43" s="122"/>
      <c r="AR43" s="95"/>
      <c r="AS43" s="122"/>
    </row>
    <row r="44" spans="1:45" ht="15.75" customHeight="1" x14ac:dyDescent="0.3">
      <c r="A44" s="95" t="s">
        <v>102</v>
      </c>
      <c r="B44" s="179">
        <v>1276</v>
      </c>
      <c r="C44" s="179">
        <v>615</v>
      </c>
      <c r="D44" s="179">
        <v>1180</v>
      </c>
      <c r="E44" s="179">
        <v>553</v>
      </c>
      <c r="F44" s="179">
        <v>1206</v>
      </c>
      <c r="G44" s="179">
        <v>577</v>
      </c>
      <c r="H44" s="179">
        <v>1044</v>
      </c>
      <c r="I44" s="179">
        <v>520</v>
      </c>
      <c r="J44" s="179">
        <v>965</v>
      </c>
      <c r="K44" s="179">
        <v>529</v>
      </c>
      <c r="L44" s="178">
        <f t="shared" ref="L44:M46" si="15">++B44+D44+F44+H44+J44</f>
        <v>5671</v>
      </c>
      <c r="M44" s="178">
        <f t="shared" si="15"/>
        <v>2794</v>
      </c>
      <c r="N44" s="95" t="s">
        <v>102</v>
      </c>
      <c r="O44" s="179">
        <v>365</v>
      </c>
      <c r="P44" s="179">
        <v>157</v>
      </c>
      <c r="Q44" s="179">
        <v>288</v>
      </c>
      <c r="R44" s="179">
        <v>113</v>
      </c>
      <c r="S44" s="179">
        <v>348</v>
      </c>
      <c r="T44" s="179">
        <v>161</v>
      </c>
      <c r="U44" s="179">
        <v>262</v>
      </c>
      <c r="V44" s="179">
        <v>122</v>
      </c>
      <c r="W44" s="179">
        <v>172</v>
      </c>
      <c r="X44" s="179">
        <v>128</v>
      </c>
      <c r="Y44" s="178">
        <f>O44+Q44+S44+U44+W44</f>
        <v>1435</v>
      </c>
      <c r="Z44" s="178">
        <f>P44+R44+T44+V44+X44</f>
        <v>681</v>
      </c>
      <c r="AA44" s="95" t="s">
        <v>102</v>
      </c>
      <c r="AB44" s="95"/>
      <c r="AC44" s="95"/>
      <c r="AD44" s="95"/>
      <c r="AE44" s="95"/>
      <c r="AF44" s="95"/>
      <c r="AG44" s="95"/>
      <c r="AH44" s="95">
        <f>AI44+AJ44</f>
        <v>101</v>
      </c>
      <c r="AI44" s="95">
        <v>100</v>
      </c>
      <c r="AJ44" s="95">
        <v>1</v>
      </c>
      <c r="AK44" s="95">
        <v>102</v>
      </c>
      <c r="AL44" s="95">
        <v>18</v>
      </c>
      <c r="AM44" s="95">
        <v>0</v>
      </c>
      <c r="AN44" s="95">
        <v>1</v>
      </c>
      <c r="AO44" s="95">
        <v>121</v>
      </c>
      <c r="AP44" s="95">
        <v>13</v>
      </c>
      <c r="AQ44" s="174">
        <f>+AR44+AS44</f>
        <v>16</v>
      </c>
      <c r="AR44" s="95">
        <v>16</v>
      </c>
      <c r="AS44" s="122"/>
    </row>
    <row r="45" spans="1:45" ht="15.75" customHeight="1" x14ac:dyDescent="0.3">
      <c r="A45" s="95" t="s">
        <v>103</v>
      </c>
      <c r="B45" s="179">
        <v>7440</v>
      </c>
      <c r="C45" s="179">
        <v>3529</v>
      </c>
      <c r="D45" s="179">
        <v>4378</v>
      </c>
      <c r="E45" s="179">
        <v>2150</v>
      </c>
      <c r="F45" s="179">
        <v>3260</v>
      </c>
      <c r="G45" s="179">
        <v>1669</v>
      </c>
      <c r="H45" s="179">
        <v>1735</v>
      </c>
      <c r="I45" s="179">
        <v>888</v>
      </c>
      <c r="J45" s="179">
        <v>1167</v>
      </c>
      <c r="K45" s="179">
        <v>616</v>
      </c>
      <c r="L45" s="178">
        <f t="shared" si="15"/>
        <v>17980</v>
      </c>
      <c r="M45" s="178">
        <f t="shared" si="15"/>
        <v>8852</v>
      </c>
      <c r="N45" s="95" t="s">
        <v>103</v>
      </c>
      <c r="O45" s="179">
        <v>3202</v>
      </c>
      <c r="P45" s="179">
        <v>1465</v>
      </c>
      <c r="Q45" s="179">
        <v>1275</v>
      </c>
      <c r="R45" s="179">
        <v>564</v>
      </c>
      <c r="S45" s="179">
        <v>1047</v>
      </c>
      <c r="T45" s="179">
        <v>515</v>
      </c>
      <c r="U45" s="179">
        <v>390</v>
      </c>
      <c r="V45" s="179">
        <v>203</v>
      </c>
      <c r="W45" s="179">
        <v>249</v>
      </c>
      <c r="X45" s="179">
        <v>124</v>
      </c>
      <c r="Y45" s="178">
        <f>O45+Q45+S45+U45+W45</f>
        <v>6163</v>
      </c>
      <c r="Z45" s="178">
        <f>P45+R45+T45+V45+X45</f>
        <v>2871</v>
      </c>
      <c r="AA45" s="95" t="s">
        <v>103</v>
      </c>
      <c r="AB45" s="95"/>
      <c r="AC45" s="95"/>
      <c r="AD45" s="95"/>
      <c r="AE45" s="95"/>
      <c r="AF45" s="95"/>
      <c r="AG45" s="95"/>
      <c r="AH45" s="95">
        <f>AI45+AJ45</f>
        <v>305</v>
      </c>
      <c r="AI45" s="95">
        <v>288</v>
      </c>
      <c r="AJ45" s="95">
        <v>17</v>
      </c>
      <c r="AK45" s="95">
        <v>177</v>
      </c>
      <c r="AL45" s="95">
        <v>101</v>
      </c>
      <c r="AM45" s="95">
        <v>0</v>
      </c>
      <c r="AN45" s="95">
        <v>5</v>
      </c>
      <c r="AO45" s="95">
        <v>283</v>
      </c>
      <c r="AP45" s="95">
        <v>10</v>
      </c>
      <c r="AQ45" s="174">
        <f>+AR45+AS45</f>
        <v>122</v>
      </c>
      <c r="AR45" s="95">
        <v>121</v>
      </c>
      <c r="AS45" s="122">
        <v>1</v>
      </c>
    </row>
    <row r="46" spans="1:45" ht="15.75" customHeight="1" x14ac:dyDescent="0.3">
      <c r="A46" s="95" t="s">
        <v>98</v>
      </c>
      <c r="B46" s="179">
        <v>10859</v>
      </c>
      <c r="C46" s="179">
        <v>5324</v>
      </c>
      <c r="D46" s="179">
        <v>5210</v>
      </c>
      <c r="E46" s="179">
        <v>2521</v>
      </c>
      <c r="F46" s="179">
        <v>4371</v>
      </c>
      <c r="G46" s="179">
        <v>2164</v>
      </c>
      <c r="H46" s="179">
        <v>2926</v>
      </c>
      <c r="I46" s="179">
        <v>1634</v>
      </c>
      <c r="J46" s="179">
        <v>2058</v>
      </c>
      <c r="K46" s="179">
        <v>1136</v>
      </c>
      <c r="L46" s="178">
        <f t="shared" si="15"/>
        <v>25424</v>
      </c>
      <c r="M46" s="178">
        <f t="shared" si="15"/>
        <v>12779</v>
      </c>
      <c r="N46" s="95" t="s">
        <v>98</v>
      </c>
      <c r="O46" s="179">
        <v>4189</v>
      </c>
      <c r="P46" s="179">
        <v>1916</v>
      </c>
      <c r="Q46" s="179">
        <v>1503</v>
      </c>
      <c r="R46" s="179">
        <v>645</v>
      </c>
      <c r="S46" s="179">
        <v>1526</v>
      </c>
      <c r="T46" s="179">
        <v>741</v>
      </c>
      <c r="U46" s="179">
        <v>899</v>
      </c>
      <c r="V46" s="179">
        <v>477</v>
      </c>
      <c r="W46" s="179">
        <v>587</v>
      </c>
      <c r="X46" s="179">
        <v>334</v>
      </c>
      <c r="Y46" s="178">
        <f t="shared" ref="Y46:Y52" si="16">O46+Q46+S46+U46+W46</f>
        <v>8704</v>
      </c>
      <c r="Z46" s="178">
        <f t="shared" ref="Z46:Z52" si="17">P46+R46+T46+V46+X46</f>
        <v>4113</v>
      </c>
      <c r="AA46" s="95" t="s">
        <v>98</v>
      </c>
      <c r="AB46" s="95"/>
      <c r="AC46" s="95"/>
      <c r="AD46" s="95"/>
      <c r="AE46" s="95"/>
      <c r="AF46" s="95"/>
      <c r="AG46" s="95"/>
      <c r="AH46" s="95">
        <f t="shared" ref="AH46:AH52" si="18">AI46+AJ46</f>
        <v>347</v>
      </c>
      <c r="AI46" s="95">
        <v>324</v>
      </c>
      <c r="AJ46" s="95">
        <v>23</v>
      </c>
      <c r="AK46" s="95">
        <v>227</v>
      </c>
      <c r="AL46" s="95">
        <v>172</v>
      </c>
      <c r="AM46" s="95">
        <v>6</v>
      </c>
      <c r="AN46" s="95">
        <v>10</v>
      </c>
      <c r="AO46" s="95">
        <v>415</v>
      </c>
      <c r="AP46" s="95">
        <v>15</v>
      </c>
      <c r="AQ46" s="174">
        <f t="shared" ref="AQ46:AQ52" si="19">+AR46+AS46</f>
        <v>155</v>
      </c>
      <c r="AR46" s="95">
        <v>150</v>
      </c>
      <c r="AS46" s="122">
        <v>5</v>
      </c>
    </row>
    <row r="47" spans="1:45" ht="15.75" customHeight="1" x14ac:dyDescent="0.3">
      <c r="A47" s="131" t="s">
        <v>99</v>
      </c>
      <c r="B47" s="179">
        <v>10977</v>
      </c>
      <c r="C47" s="179">
        <v>5377</v>
      </c>
      <c r="D47" s="179">
        <v>6351</v>
      </c>
      <c r="E47" s="179">
        <v>3175</v>
      </c>
      <c r="F47" s="179">
        <v>4831</v>
      </c>
      <c r="G47" s="179">
        <v>2504</v>
      </c>
      <c r="H47" s="179">
        <v>3060</v>
      </c>
      <c r="I47" s="179">
        <v>1633</v>
      </c>
      <c r="J47" s="179">
        <v>2064</v>
      </c>
      <c r="K47" s="179">
        <v>1131</v>
      </c>
      <c r="L47" s="178">
        <f t="shared" ref="L47:L52" si="20">++B47+D47+F47+H47+J47</f>
        <v>27283</v>
      </c>
      <c r="M47" s="178">
        <f t="shared" ref="M47:M52" si="21">++C47+E47+G47+I47+K47</f>
        <v>13820</v>
      </c>
      <c r="N47" s="131" t="s">
        <v>99</v>
      </c>
      <c r="O47" s="179">
        <v>3925</v>
      </c>
      <c r="P47" s="179">
        <v>1916</v>
      </c>
      <c r="Q47" s="179">
        <v>1830</v>
      </c>
      <c r="R47" s="179">
        <v>855</v>
      </c>
      <c r="S47" s="179">
        <v>1595</v>
      </c>
      <c r="T47" s="179">
        <v>767</v>
      </c>
      <c r="U47" s="179">
        <v>896</v>
      </c>
      <c r="V47" s="179">
        <v>466</v>
      </c>
      <c r="W47" s="179">
        <v>403</v>
      </c>
      <c r="X47" s="179">
        <v>213</v>
      </c>
      <c r="Y47" s="178">
        <f t="shared" si="16"/>
        <v>8649</v>
      </c>
      <c r="Z47" s="178">
        <f t="shared" si="17"/>
        <v>4217</v>
      </c>
      <c r="AA47" s="131" t="s">
        <v>99</v>
      </c>
      <c r="AB47" s="415"/>
      <c r="AC47" s="415"/>
      <c r="AD47" s="415"/>
      <c r="AE47" s="415"/>
      <c r="AF47" s="415"/>
      <c r="AG47" s="415"/>
      <c r="AH47" s="95">
        <f t="shared" si="18"/>
        <v>370</v>
      </c>
      <c r="AI47" s="95">
        <v>341</v>
      </c>
      <c r="AJ47" s="95">
        <v>29</v>
      </c>
      <c r="AK47" s="95">
        <v>183</v>
      </c>
      <c r="AL47" s="95">
        <v>194</v>
      </c>
      <c r="AM47" s="95">
        <v>0</v>
      </c>
      <c r="AN47" s="95">
        <v>18</v>
      </c>
      <c r="AO47" s="95">
        <v>395</v>
      </c>
      <c r="AP47" s="95">
        <v>15</v>
      </c>
      <c r="AQ47" s="174">
        <f t="shared" si="19"/>
        <v>167</v>
      </c>
      <c r="AR47" s="95">
        <v>167</v>
      </c>
      <c r="AS47" s="122"/>
    </row>
    <row r="48" spans="1:45" ht="15.75" customHeight="1" x14ac:dyDescent="0.3">
      <c r="A48" s="95" t="s">
        <v>100</v>
      </c>
      <c r="B48" s="179">
        <v>11272</v>
      </c>
      <c r="C48" s="179">
        <v>5423</v>
      </c>
      <c r="D48" s="179">
        <v>6405</v>
      </c>
      <c r="E48" s="179">
        <v>3151</v>
      </c>
      <c r="F48" s="179">
        <v>5617</v>
      </c>
      <c r="G48" s="179">
        <v>2875</v>
      </c>
      <c r="H48" s="179">
        <v>3440</v>
      </c>
      <c r="I48" s="179">
        <v>1743</v>
      </c>
      <c r="J48" s="179">
        <v>2584</v>
      </c>
      <c r="K48" s="179">
        <v>1322</v>
      </c>
      <c r="L48" s="178">
        <f t="shared" si="20"/>
        <v>29318</v>
      </c>
      <c r="M48" s="178">
        <f t="shared" si="21"/>
        <v>14514</v>
      </c>
      <c r="N48" s="95" t="s">
        <v>100</v>
      </c>
      <c r="O48" s="179">
        <v>5389</v>
      </c>
      <c r="P48" s="179">
        <v>2505</v>
      </c>
      <c r="Q48" s="179">
        <v>2113</v>
      </c>
      <c r="R48" s="179">
        <v>936</v>
      </c>
      <c r="S48" s="179">
        <v>2030</v>
      </c>
      <c r="T48" s="179">
        <v>1007</v>
      </c>
      <c r="U48" s="179">
        <v>911</v>
      </c>
      <c r="V48" s="179">
        <v>441</v>
      </c>
      <c r="W48" s="179">
        <v>601</v>
      </c>
      <c r="X48" s="179">
        <v>284</v>
      </c>
      <c r="Y48" s="178">
        <f t="shared" si="16"/>
        <v>11044</v>
      </c>
      <c r="Z48" s="178">
        <f t="shared" si="17"/>
        <v>5173</v>
      </c>
      <c r="AA48" s="95" t="s">
        <v>100</v>
      </c>
      <c r="AB48" s="95"/>
      <c r="AC48" s="95"/>
      <c r="AD48" s="95"/>
      <c r="AE48" s="95"/>
      <c r="AF48" s="95"/>
      <c r="AG48" s="95"/>
      <c r="AH48" s="95">
        <f t="shared" si="18"/>
        <v>421</v>
      </c>
      <c r="AI48" s="95">
        <v>371</v>
      </c>
      <c r="AJ48" s="95">
        <v>50</v>
      </c>
      <c r="AK48" s="95">
        <v>282</v>
      </c>
      <c r="AL48" s="95">
        <v>195</v>
      </c>
      <c r="AM48" s="95">
        <v>0</v>
      </c>
      <c r="AN48" s="95">
        <v>4</v>
      </c>
      <c r="AO48" s="95">
        <v>481</v>
      </c>
      <c r="AP48" s="95">
        <v>13</v>
      </c>
      <c r="AQ48" s="174">
        <f t="shared" si="19"/>
        <v>136</v>
      </c>
      <c r="AR48" s="95">
        <v>135</v>
      </c>
      <c r="AS48" s="122">
        <v>1</v>
      </c>
    </row>
    <row r="49" spans="1:45" ht="15.75" customHeight="1" x14ac:dyDescent="0.3">
      <c r="A49" s="95" t="s">
        <v>101</v>
      </c>
      <c r="B49" s="179">
        <v>15778</v>
      </c>
      <c r="C49" s="179">
        <v>7594</v>
      </c>
      <c r="D49" s="179">
        <v>8606</v>
      </c>
      <c r="E49" s="179">
        <v>4122</v>
      </c>
      <c r="F49" s="179">
        <v>7140</v>
      </c>
      <c r="G49" s="179">
        <v>3377</v>
      </c>
      <c r="H49" s="179">
        <v>4430</v>
      </c>
      <c r="I49" s="179">
        <v>2204</v>
      </c>
      <c r="J49" s="179">
        <v>3039</v>
      </c>
      <c r="K49" s="179">
        <v>1386</v>
      </c>
      <c r="L49" s="178">
        <f t="shared" si="20"/>
        <v>38993</v>
      </c>
      <c r="M49" s="178">
        <f t="shared" si="21"/>
        <v>18683</v>
      </c>
      <c r="N49" s="95" t="s">
        <v>101</v>
      </c>
      <c r="O49" s="179">
        <v>7127</v>
      </c>
      <c r="P49" s="179">
        <v>3322</v>
      </c>
      <c r="Q49" s="179">
        <v>2718</v>
      </c>
      <c r="R49" s="179">
        <v>1245</v>
      </c>
      <c r="S49" s="179">
        <v>2396</v>
      </c>
      <c r="T49" s="179">
        <v>1099</v>
      </c>
      <c r="U49" s="179">
        <v>1089</v>
      </c>
      <c r="V49" s="179">
        <v>539</v>
      </c>
      <c r="W49" s="179">
        <v>606</v>
      </c>
      <c r="X49" s="179">
        <v>247</v>
      </c>
      <c r="Y49" s="178">
        <f t="shared" si="16"/>
        <v>13936</v>
      </c>
      <c r="Z49" s="178">
        <f t="shared" si="17"/>
        <v>6452</v>
      </c>
      <c r="AA49" s="95" t="s">
        <v>101</v>
      </c>
      <c r="AB49" s="95"/>
      <c r="AC49" s="95"/>
      <c r="AD49" s="95"/>
      <c r="AE49" s="95"/>
      <c r="AF49" s="95"/>
      <c r="AG49" s="95"/>
      <c r="AH49" s="95">
        <f t="shared" si="18"/>
        <v>499</v>
      </c>
      <c r="AI49" s="95">
        <v>415</v>
      </c>
      <c r="AJ49" s="95">
        <v>84</v>
      </c>
      <c r="AK49" s="95">
        <v>276</v>
      </c>
      <c r="AL49" s="95">
        <v>189</v>
      </c>
      <c r="AM49" s="95">
        <v>1</v>
      </c>
      <c r="AN49" s="95">
        <v>0</v>
      </c>
      <c r="AO49" s="95">
        <v>466</v>
      </c>
      <c r="AP49" s="95">
        <v>13</v>
      </c>
      <c r="AQ49" s="174">
        <f t="shared" si="19"/>
        <v>193</v>
      </c>
      <c r="AR49" s="95">
        <v>186</v>
      </c>
      <c r="AS49" s="122">
        <v>7</v>
      </c>
    </row>
    <row r="50" spans="1:45" ht="15.75" customHeight="1" x14ac:dyDescent="0.3">
      <c r="A50" s="131" t="s">
        <v>104</v>
      </c>
      <c r="B50" s="179">
        <v>2139</v>
      </c>
      <c r="C50" s="179">
        <v>1034</v>
      </c>
      <c r="D50" s="179">
        <v>1591</v>
      </c>
      <c r="E50" s="179">
        <v>787</v>
      </c>
      <c r="F50" s="179">
        <v>1509</v>
      </c>
      <c r="G50" s="179">
        <v>749</v>
      </c>
      <c r="H50" s="179">
        <v>1150</v>
      </c>
      <c r="I50" s="179">
        <v>608</v>
      </c>
      <c r="J50" s="179">
        <v>749</v>
      </c>
      <c r="K50" s="179">
        <v>407</v>
      </c>
      <c r="L50" s="178">
        <f t="shared" si="20"/>
        <v>7138</v>
      </c>
      <c r="M50" s="178">
        <f t="shared" si="21"/>
        <v>3585</v>
      </c>
      <c r="N50" s="131" t="s">
        <v>104</v>
      </c>
      <c r="O50" s="179">
        <v>606</v>
      </c>
      <c r="P50" s="179">
        <v>274</v>
      </c>
      <c r="Q50" s="179">
        <v>341</v>
      </c>
      <c r="R50" s="179">
        <v>145</v>
      </c>
      <c r="S50" s="179">
        <v>455</v>
      </c>
      <c r="T50" s="179">
        <v>213</v>
      </c>
      <c r="U50" s="179">
        <v>309</v>
      </c>
      <c r="V50" s="179">
        <v>164</v>
      </c>
      <c r="W50" s="179">
        <v>90</v>
      </c>
      <c r="X50" s="179">
        <v>53</v>
      </c>
      <c r="Y50" s="178">
        <f t="shared" si="16"/>
        <v>1801</v>
      </c>
      <c r="Z50" s="178">
        <f t="shared" si="17"/>
        <v>849</v>
      </c>
      <c r="AA50" s="454" t="s">
        <v>104</v>
      </c>
      <c r="AB50" s="415"/>
      <c r="AC50" s="415"/>
      <c r="AD50" s="415"/>
      <c r="AE50" s="415"/>
      <c r="AF50" s="415"/>
      <c r="AG50" s="415"/>
      <c r="AH50" s="415">
        <f t="shared" si="18"/>
        <v>153</v>
      </c>
      <c r="AI50" s="415">
        <v>128</v>
      </c>
      <c r="AJ50" s="415">
        <v>25</v>
      </c>
      <c r="AK50" s="415">
        <v>108</v>
      </c>
      <c r="AL50" s="415">
        <v>33</v>
      </c>
      <c r="AM50" s="415">
        <v>1</v>
      </c>
      <c r="AN50" s="415">
        <v>28</v>
      </c>
      <c r="AO50" s="415">
        <v>170</v>
      </c>
      <c r="AP50" s="415">
        <v>13</v>
      </c>
      <c r="AQ50" s="455">
        <f t="shared" si="19"/>
        <v>33</v>
      </c>
      <c r="AR50" s="415">
        <v>33</v>
      </c>
      <c r="AS50" s="456"/>
    </row>
    <row r="51" spans="1:45" s="128" customFormat="1" ht="15.75" customHeight="1" x14ac:dyDescent="0.3">
      <c r="A51" s="95" t="s">
        <v>105</v>
      </c>
      <c r="B51" s="179">
        <v>18245</v>
      </c>
      <c r="C51" s="179">
        <v>9034</v>
      </c>
      <c r="D51" s="179">
        <v>10248</v>
      </c>
      <c r="E51" s="179">
        <v>4959</v>
      </c>
      <c r="F51" s="179">
        <v>8851</v>
      </c>
      <c r="G51" s="179">
        <v>4350</v>
      </c>
      <c r="H51" s="179">
        <v>5014</v>
      </c>
      <c r="I51" s="179">
        <v>2356</v>
      </c>
      <c r="J51" s="179">
        <v>3214</v>
      </c>
      <c r="K51" s="179">
        <v>1622</v>
      </c>
      <c r="L51" s="178">
        <f>++B51+D51+F51+H51+J51</f>
        <v>45572</v>
      </c>
      <c r="M51" s="178">
        <f>++C51+E51+G51+I51+K51</f>
        <v>22321</v>
      </c>
      <c r="N51" s="179" t="s">
        <v>0</v>
      </c>
      <c r="O51" s="179">
        <v>8031</v>
      </c>
      <c r="P51" s="179">
        <v>3825</v>
      </c>
      <c r="Q51" s="179">
        <v>3560</v>
      </c>
      <c r="R51" s="179">
        <v>1652</v>
      </c>
      <c r="S51" s="179">
        <v>3273</v>
      </c>
      <c r="T51" s="179">
        <v>1569</v>
      </c>
      <c r="U51" s="179">
        <v>1423</v>
      </c>
      <c r="V51" s="179">
        <v>658</v>
      </c>
      <c r="W51" s="179">
        <v>725</v>
      </c>
      <c r="X51" s="179">
        <v>366</v>
      </c>
      <c r="Y51" s="178">
        <f t="shared" si="16"/>
        <v>17012</v>
      </c>
      <c r="Z51" s="178">
        <f t="shared" si="17"/>
        <v>8070</v>
      </c>
      <c r="AA51" s="95" t="s">
        <v>105</v>
      </c>
      <c r="AB51" s="95"/>
      <c r="AC51" s="95"/>
      <c r="AD51" s="95"/>
      <c r="AE51" s="95"/>
      <c r="AF51" s="95"/>
      <c r="AG51" s="95"/>
      <c r="AH51" s="95">
        <f t="shared" si="18"/>
        <v>537</v>
      </c>
      <c r="AI51" s="95">
        <v>483</v>
      </c>
      <c r="AJ51" s="95">
        <v>54</v>
      </c>
      <c r="AK51" s="95">
        <v>285</v>
      </c>
      <c r="AL51" s="95">
        <v>255</v>
      </c>
      <c r="AM51" s="95">
        <v>0</v>
      </c>
      <c r="AN51" s="95">
        <v>4</v>
      </c>
      <c r="AO51" s="95">
        <v>544</v>
      </c>
      <c r="AP51" s="95">
        <v>11</v>
      </c>
      <c r="AQ51" s="174">
        <f>+AR51+AS51</f>
        <v>272</v>
      </c>
      <c r="AR51" s="95">
        <v>220</v>
      </c>
      <c r="AS51" s="95">
        <v>52</v>
      </c>
    </row>
    <row r="52" spans="1:45" ht="15.75" customHeight="1" x14ac:dyDescent="0.3">
      <c r="A52" s="95" t="s">
        <v>106</v>
      </c>
      <c r="B52" s="179">
        <v>14919</v>
      </c>
      <c r="C52" s="179">
        <v>7198</v>
      </c>
      <c r="D52" s="179">
        <v>7385</v>
      </c>
      <c r="E52" s="179">
        <v>3515</v>
      </c>
      <c r="F52" s="179">
        <v>5812</v>
      </c>
      <c r="G52" s="179">
        <v>2779</v>
      </c>
      <c r="H52" s="179">
        <v>3083</v>
      </c>
      <c r="I52" s="179">
        <v>1434</v>
      </c>
      <c r="J52" s="179">
        <v>2052</v>
      </c>
      <c r="K52" s="179">
        <v>978</v>
      </c>
      <c r="L52" s="178">
        <f t="shared" si="20"/>
        <v>33251</v>
      </c>
      <c r="M52" s="178">
        <f t="shared" si="21"/>
        <v>15904</v>
      </c>
      <c r="N52" s="95" t="s">
        <v>106</v>
      </c>
      <c r="O52" s="179">
        <v>6149</v>
      </c>
      <c r="P52" s="179">
        <v>2906</v>
      </c>
      <c r="Q52" s="179">
        <v>2394</v>
      </c>
      <c r="R52" s="179">
        <v>1111</v>
      </c>
      <c r="S52" s="179">
        <v>1978</v>
      </c>
      <c r="T52" s="179">
        <v>927</v>
      </c>
      <c r="U52" s="179">
        <v>648</v>
      </c>
      <c r="V52" s="179">
        <v>276</v>
      </c>
      <c r="W52" s="179">
        <v>428</v>
      </c>
      <c r="X52" s="179">
        <v>204</v>
      </c>
      <c r="Y52" s="178">
        <f t="shared" si="16"/>
        <v>11597</v>
      </c>
      <c r="Z52" s="178">
        <f t="shared" si="17"/>
        <v>5424</v>
      </c>
      <c r="AA52" s="95" t="s">
        <v>106</v>
      </c>
      <c r="AB52" s="95"/>
      <c r="AC52" s="95"/>
      <c r="AD52" s="95"/>
      <c r="AE52" s="95"/>
      <c r="AF52" s="95"/>
      <c r="AG52" s="95"/>
      <c r="AH52" s="95">
        <f t="shared" si="18"/>
        <v>447</v>
      </c>
      <c r="AI52" s="95">
        <v>381</v>
      </c>
      <c r="AJ52" s="95">
        <v>66</v>
      </c>
      <c r="AK52" s="95">
        <v>206</v>
      </c>
      <c r="AL52" s="95">
        <v>175</v>
      </c>
      <c r="AM52" s="95">
        <v>2</v>
      </c>
      <c r="AN52" s="95">
        <v>7</v>
      </c>
      <c r="AO52" s="95">
        <v>390</v>
      </c>
      <c r="AP52" s="95">
        <v>14</v>
      </c>
      <c r="AQ52" s="174">
        <f t="shared" si="19"/>
        <v>212</v>
      </c>
      <c r="AR52" s="95">
        <v>182</v>
      </c>
      <c r="AS52" s="122">
        <v>30</v>
      </c>
    </row>
    <row r="53" spans="1:45" ht="9" customHeight="1" x14ac:dyDescent="0.25">
      <c r="A53" s="119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19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24"/>
      <c r="AR53" s="119"/>
      <c r="AS53" s="124"/>
    </row>
    <row r="54" spans="1:45" x14ac:dyDescent="0.25">
      <c r="AA54" s="337"/>
    </row>
    <row r="55" spans="1:45" x14ac:dyDescent="0.25">
      <c r="A55" s="112" t="s">
        <v>305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12" t="s">
        <v>187</v>
      </c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12" t="s">
        <v>552</v>
      </c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</row>
    <row r="56" spans="1:45" x14ac:dyDescent="0.25">
      <c r="A56" s="112" t="s">
        <v>11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12" t="s">
        <v>11</v>
      </c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12" t="s">
        <v>27</v>
      </c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</row>
    <row r="57" spans="1:45" x14ac:dyDescent="0.25">
      <c r="A57" s="112" t="s">
        <v>149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12" t="s">
        <v>149</v>
      </c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12" t="s">
        <v>149</v>
      </c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</row>
    <row r="58" spans="1:45" x14ac:dyDescent="0.25">
      <c r="A58" s="115" t="s">
        <v>333</v>
      </c>
      <c r="B58" s="176"/>
      <c r="C58" s="176"/>
      <c r="D58" s="176"/>
      <c r="E58" s="176"/>
      <c r="F58" s="176"/>
      <c r="G58" s="176"/>
      <c r="H58" s="176"/>
      <c r="I58" s="176"/>
      <c r="J58" s="176" t="s">
        <v>368</v>
      </c>
      <c r="K58" s="176"/>
      <c r="L58" s="176"/>
      <c r="M58" s="176"/>
      <c r="N58" s="115" t="s">
        <v>333</v>
      </c>
      <c r="O58" s="176"/>
      <c r="P58" s="176"/>
      <c r="Q58" s="176"/>
      <c r="R58" s="176"/>
      <c r="S58" s="176"/>
      <c r="T58" s="176"/>
      <c r="U58" s="176"/>
      <c r="V58" s="176"/>
      <c r="W58" s="176" t="s">
        <v>368</v>
      </c>
      <c r="X58" s="176"/>
      <c r="Y58" s="244"/>
      <c r="Z58" s="176"/>
      <c r="AA58" s="115" t="s">
        <v>333</v>
      </c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O58" s="128"/>
      <c r="AP58" s="128"/>
      <c r="AR58" s="128" t="s">
        <v>368</v>
      </c>
    </row>
    <row r="59" spans="1:45" x14ac:dyDescent="0.25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</row>
    <row r="60" spans="1:45" ht="15.5" x14ac:dyDescent="0.35">
      <c r="A60" s="116"/>
      <c r="B60" s="41" t="s">
        <v>325</v>
      </c>
      <c r="C60" s="97"/>
      <c r="D60" s="41" t="s">
        <v>326</v>
      </c>
      <c r="E60" s="97"/>
      <c r="F60" s="41" t="s">
        <v>327</v>
      </c>
      <c r="G60" s="97"/>
      <c r="H60" s="41" t="s">
        <v>328</v>
      </c>
      <c r="I60" s="97"/>
      <c r="J60" s="41" t="s">
        <v>329</v>
      </c>
      <c r="K60" s="97"/>
      <c r="L60" s="41" t="s">
        <v>157</v>
      </c>
      <c r="M60" s="97"/>
      <c r="N60" s="116"/>
      <c r="O60" s="41" t="s">
        <v>325</v>
      </c>
      <c r="P60" s="97"/>
      <c r="Q60" s="41" t="s">
        <v>326</v>
      </c>
      <c r="R60" s="97"/>
      <c r="S60" s="41" t="s">
        <v>327</v>
      </c>
      <c r="T60" s="97"/>
      <c r="U60" s="41" t="s">
        <v>328</v>
      </c>
      <c r="V60" s="97"/>
      <c r="W60" s="41" t="s">
        <v>329</v>
      </c>
      <c r="X60" s="97"/>
      <c r="Y60" s="41" t="s">
        <v>157</v>
      </c>
      <c r="Z60" s="97"/>
      <c r="AA60" s="359"/>
      <c r="AB60" s="457" t="s">
        <v>164</v>
      </c>
      <c r="AC60" s="457"/>
      <c r="AD60" s="457"/>
      <c r="AE60" s="457"/>
      <c r="AF60" s="457"/>
      <c r="AG60" s="458"/>
      <c r="AH60" s="306" t="s">
        <v>7</v>
      </c>
      <c r="AI60" s="355"/>
      <c r="AJ60" s="118"/>
      <c r="AK60" s="306" t="s">
        <v>527</v>
      </c>
      <c r="AL60" s="360"/>
      <c r="AM60" s="118"/>
      <c r="AN60" s="247"/>
      <c r="AO60" s="117"/>
      <c r="AP60" s="361" t="s">
        <v>528</v>
      </c>
      <c r="AQ60" s="306" t="s">
        <v>529</v>
      </c>
      <c r="AR60" s="355"/>
      <c r="AS60" s="362"/>
    </row>
    <row r="61" spans="1:45" ht="21" x14ac:dyDescent="0.3">
      <c r="A61" s="119" t="s">
        <v>21</v>
      </c>
      <c r="B61" s="44" t="s">
        <v>375</v>
      </c>
      <c r="C61" s="44" t="s">
        <v>330</v>
      </c>
      <c r="D61" s="44" t="s">
        <v>375</v>
      </c>
      <c r="E61" s="44" t="s">
        <v>330</v>
      </c>
      <c r="F61" s="44" t="s">
        <v>375</v>
      </c>
      <c r="G61" s="44" t="s">
        <v>330</v>
      </c>
      <c r="H61" s="44" t="s">
        <v>375</v>
      </c>
      <c r="I61" s="44" t="s">
        <v>330</v>
      </c>
      <c r="J61" s="44" t="s">
        <v>375</v>
      </c>
      <c r="K61" s="44" t="s">
        <v>330</v>
      </c>
      <c r="L61" s="44" t="s">
        <v>375</v>
      </c>
      <c r="M61" s="44" t="s">
        <v>330</v>
      </c>
      <c r="N61" s="119" t="s">
        <v>21</v>
      </c>
      <c r="O61" s="44" t="s">
        <v>375</v>
      </c>
      <c r="P61" s="44" t="s">
        <v>330</v>
      </c>
      <c r="Q61" s="44" t="s">
        <v>375</v>
      </c>
      <c r="R61" s="44" t="s">
        <v>330</v>
      </c>
      <c r="S61" s="44" t="s">
        <v>375</v>
      </c>
      <c r="T61" s="44" t="s">
        <v>330</v>
      </c>
      <c r="U61" s="44" t="s">
        <v>375</v>
      </c>
      <c r="V61" s="44" t="s">
        <v>330</v>
      </c>
      <c r="W61" s="44" t="s">
        <v>375</v>
      </c>
      <c r="X61" s="44" t="s">
        <v>330</v>
      </c>
      <c r="Y61" s="44" t="s">
        <v>375</v>
      </c>
      <c r="Z61" s="44" t="s">
        <v>330</v>
      </c>
      <c r="AA61" s="363" t="s">
        <v>21</v>
      </c>
      <c r="AB61" s="248" t="s">
        <v>530</v>
      </c>
      <c r="AC61" s="248" t="s">
        <v>531</v>
      </c>
      <c r="AD61" s="248" t="s">
        <v>532</v>
      </c>
      <c r="AE61" s="248" t="s">
        <v>533</v>
      </c>
      <c r="AF61" s="248" t="s">
        <v>534</v>
      </c>
      <c r="AG61" s="315" t="s">
        <v>324</v>
      </c>
      <c r="AH61" s="315" t="s">
        <v>535</v>
      </c>
      <c r="AI61" s="364" t="s">
        <v>536</v>
      </c>
      <c r="AJ61" s="364" t="s">
        <v>537</v>
      </c>
      <c r="AK61" s="365" t="s">
        <v>538</v>
      </c>
      <c r="AL61" s="253" t="s">
        <v>539</v>
      </c>
      <c r="AM61" s="253" t="s">
        <v>346</v>
      </c>
      <c r="AN61" s="253" t="s">
        <v>540</v>
      </c>
      <c r="AO61" s="366" t="s">
        <v>541</v>
      </c>
      <c r="AP61" s="367" t="s">
        <v>158</v>
      </c>
      <c r="AQ61" s="368" t="s">
        <v>175</v>
      </c>
      <c r="AR61" s="307" t="s">
        <v>170</v>
      </c>
      <c r="AS61" s="368" t="s">
        <v>176</v>
      </c>
    </row>
    <row r="62" spans="1:45" ht="14" x14ac:dyDescent="0.3">
      <c r="A62" s="95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95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409"/>
      <c r="AB62" s="410"/>
      <c r="AC62" s="410"/>
      <c r="AD62" s="410"/>
      <c r="AE62" s="410"/>
      <c r="AF62" s="410"/>
      <c r="AG62" s="411"/>
      <c r="AH62" s="411"/>
      <c r="AI62" s="322"/>
      <c r="AJ62" s="322"/>
      <c r="AK62" s="412"/>
      <c r="AL62" s="413"/>
      <c r="AM62" s="413"/>
      <c r="AN62" s="413"/>
      <c r="AO62" s="414"/>
      <c r="AP62" s="413"/>
      <c r="AQ62" s="372"/>
      <c r="AR62" s="452"/>
      <c r="AS62" s="372"/>
    </row>
    <row r="63" spans="1:45" ht="13" x14ac:dyDescent="0.3">
      <c r="A63" s="94" t="s">
        <v>332</v>
      </c>
      <c r="B63" s="178">
        <f>SUM(B65:B87)</f>
        <v>321036</v>
      </c>
      <c r="C63" s="178">
        <f t="shared" ref="C63:M63" si="22">SUM(C65:C87)</f>
        <v>154542</v>
      </c>
      <c r="D63" s="178">
        <f t="shared" si="22"/>
        <v>142858</v>
      </c>
      <c r="E63" s="178">
        <f t="shared" si="22"/>
        <v>67447</v>
      </c>
      <c r="F63" s="178">
        <f t="shared" si="22"/>
        <v>95945</v>
      </c>
      <c r="G63" s="178">
        <f t="shared" si="22"/>
        <v>45660</v>
      </c>
      <c r="H63" s="178">
        <f t="shared" si="22"/>
        <v>55436</v>
      </c>
      <c r="I63" s="178">
        <f t="shared" si="22"/>
        <v>26958</v>
      </c>
      <c r="J63" s="178">
        <f t="shared" si="22"/>
        <v>41998</v>
      </c>
      <c r="K63" s="178">
        <f t="shared" si="22"/>
        <v>20648</v>
      </c>
      <c r="L63" s="178">
        <f t="shared" si="22"/>
        <v>657273</v>
      </c>
      <c r="M63" s="178">
        <f t="shared" si="22"/>
        <v>315255</v>
      </c>
      <c r="N63" s="94" t="s">
        <v>332</v>
      </c>
      <c r="O63" s="178">
        <f>SUM(O65:O87)</f>
        <v>119963</v>
      </c>
      <c r="P63" s="178">
        <f t="shared" ref="P63:Z63" si="23">SUM(P65:P87)</f>
        <v>57031</v>
      </c>
      <c r="Q63" s="178">
        <f t="shared" si="23"/>
        <v>38768</v>
      </c>
      <c r="R63" s="178">
        <f t="shared" si="23"/>
        <v>17594</v>
      </c>
      <c r="S63" s="178">
        <f t="shared" si="23"/>
        <v>31960</v>
      </c>
      <c r="T63" s="178">
        <f t="shared" si="23"/>
        <v>14999</v>
      </c>
      <c r="U63" s="178">
        <f t="shared" si="23"/>
        <v>13781</v>
      </c>
      <c r="V63" s="178">
        <f t="shared" si="23"/>
        <v>6584</v>
      </c>
      <c r="W63" s="178">
        <f t="shared" si="23"/>
        <v>12641</v>
      </c>
      <c r="X63" s="178">
        <f t="shared" si="23"/>
        <v>6109</v>
      </c>
      <c r="Y63" s="178">
        <f t="shared" si="23"/>
        <v>217113</v>
      </c>
      <c r="Z63" s="178">
        <f t="shared" si="23"/>
        <v>102317</v>
      </c>
      <c r="AA63" s="94" t="s">
        <v>332</v>
      </c>
      <c r="AB63" s="178">
        <f t="shared" ref="AB63:AG63" si="24">SUM(AB67:AB87)</f>
        <v>0</v>
      </c>
      <c r="AC63" s="178">
        <f t="shared" si="24"/>
        <v>0</v>
      </c>
      <c r="AD63" s="178">
        <f t="shared" si="24"/>
        <v>0</v>
      </c>
      <c r="AE63" s="178">
        <f t="shared" si="24"/>
        <v>0</v>
      </c>
      <c r="AF63" s="178">
        <f t="shared" si="24"/>
        <v>0</v>
      </c>
      <c r="AG63" s="178">
        <f t="shared" si="24"/>
        <v>0</v>
      </c>
      <c r="AH63" s="178">
        <f t="shared" ref="AH63:AS63" si="25">SUM(AH65:AH87)</f>
        <v>12087</v>
      </c>
      <c r="AI63" s="178">
        <f t="shared" si="25"/>
        <v>10865</v>
      </c>
      <c r="AJ63" s="178">
        <f t="shared" si="25"/>
        <v>1222</v>
      </c>
      <c r="AK63" s="178">
        <f t="shared" si="25"/>
        <v>7804</v>
      </c>
      <c r="AL63" s="178">
        <f t="shared" si="25"/>
        <v>2057</v>
      </c>
      <c r="AM63" s="178">
        <f t="shared" si="25"/>
        <v>2661</v>
      </c>
      <c r="AN63" s="178">
        <f t="shared" si="25"/>
        <v>20</v>
      </c>
      <c r="AO63" s="178">
        <f t="shared" si="25"/>
        <v>12542</v>
      </c>
      <c r="AP63" s="178">
        <f t="shared" si="25"/>
        <v>362</v>
      </c>
      <c r="AQ63" s="178">
        <f t="shared" si="25"/>
        <v>4486</v>
      </c>
      <c r="AR63" s="178">
        <f t="shared" si="25"/>
        <v>4171</v>
      </c>
      <c r="AS63" s="178">
        <f t="shared" si="25"/>
        <v>315</v>
      </c>
    </row>
    <row r="64" spans="1:45" ht="13" x14ac:dyDescent="0.3">
      <c r="A64" s="95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95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8"/>
      <c r="Z64" s="178"/>
      <c r="AA64" s="94"/>
      <c r="AB64" s="121"/>
      <c r="AC64" s="121"/>
      <c r="AD64" s="121"/>
      <c r="AE64" s="121"/>
      <c r="AF64" s="121"/>
      <c r="AG64" s="122"/>
      <c r="AH64" s="121"/>
      <c r="AI64" s="121"/>
      <c r="AJ64" s="121"/>
      <c r="AK64" s="121"/>
      <c r="AL64" s="121"/>
      <c r="AM64" s="121"/>
      <c r="AN64" s="122"/>
      <c r="AO64" s="122"/>
      <c r="AP64" s="121"/>
      <c r="AQ64" s="121"/>
      <c r="AR64" s="94"/>
      <c r="AS64" s="121"/>
    </row>
    <row r="65" spans="1:45" ht="13" x14ac:dyDescent="0.3">
      <c r="A65" s="18" t="s">
        <v>133</v>
      </c>
      <c r="B65" s="179">
        <v>3482</v>
      </c>
      <c r="C65" s="179">
        <v>1697</v>
      </c>
      <c r="D65" s="179">
        <v>4512</v>
      </c>
      <c r="E65" s="179">
        <v>2100</v>
      </c>
      <c r="F65" s="179">
        <v>3484</v>
      </c>
      <c r="G65" s="179">
        <v>1726</v>
      </c>
      <c r="H65" s="179">
        <v>2261</v>
      </c>
      <c r="I65" s="179">
        <v>1155</v>
      </c>
      <c r="J65" s="179">
        <v>3547</v>
      </c>
      <c r="K65" s="179">
        <v>1860</v>
      </c>
      <c r="L65" s="178">
        <f t="shared" ref="L65:M67" si="26">++B65+D65+F65+H65+J65</f>
        <v>17286</v>
      </c>
      <c r="M65" s="178">
        <f t="shared" si="26"/>
        <v>8538</v>
      </c>
      <c r="N65" s="18" t="s">
        <v>133</v>
      </c>
      <c r="O65" s="179">
        <v>80</v>
      </c>
      <c r="P65" s="179">
        <v>28</v>
      </c>
      <c r="Q65" s="179">
        <v>883</v>
      </c>
      <c r="R65" s="179">
        <v>378</v>
      </c>
      <c r="S65" s="179">
        <v>1081</v>
      </c>
      <c r="T65" s="179">
        <v>516</v>
      </c>
      <c r="U65" s="179">
        <v>79</v>
      </c>
      <c r="V65" s="179">
        <v>39</v>
      </c>
      <c r="W65" s="179">
        <v>1050</v>
      </c>
      <c r="X65" s="179">
        <v>582</v>
      </c>
      <c r="Y65" s="172">
        <f>O65+Q65+S65+U65+W65</f>
        <v>3173</v>
      </c>
      <c r="Z65" s="172">
        <f>P65+R65+T65+V65+X65</f>
        <v>1543</v>
      </c>
      <c r="AA65" s="18" t="s">
        <v>133</v>
      </c>
      <c r="AB65" s="304"/>
      <c r="AC65" s="304"/>
      <c r="AD65" s="304"/>
      <c r="AE65" s="304"/>
      <c r="AF65" s="304"/>
      <c r="AG65" s="304"/>
      <c r="AH65" s="95">
        <f>AI65+AJ65</f>
        <v>230</v>
      </c>
      <c r="AI65" s="304">
        <v>223</v>
      </c>
      <c r="AJ65" s="304">
        <v>7</v>
      </c>
      <c r="AK65" s="304">
        <v>360</v>
      </c>
      <c r="AL65" s="304">
        <v>0</v>
      </c>
      <c r="AM65" s="304">
        <v>50</v>
      </c>
      <c r="AN65" s="304">
        <v>0</v>
      </c>
      <c r="AO65" s="304">
        <v>410</v>
      </c>
      <c r="AP65" s="304">
        <v>121</v>
      </c>
      <c r="AQ65" s="122">
        <f>+AR65+AS65</f>
        <v>27</v>
      </c>
      <c r="AR65" s="95">
        <v>27</v>
      </c>
      <c r="AS65" s="122"/>
    </row>
    <row r="66" spans="1:45" ht="13" x14ac:dyDescent="0.3">
      <c r="A66" s="18" t="s">
        <v>134</v>
      </c>
      <c r="B66" s="179">
        <v>29140</v>
      </c>
      <c r="C66" s="179">
        <v>13844</v>
      </c>
      <c r="D66" s="179">
        <v>14600</v>
      </c>
      <c r="E66" s="179">
        <v>7095</v>
      </c>
      <c r="F66" s="179">
        <v>11032</v>
      </c>
      <c r="G66" s="179">
        <v>5475</v>
      </c>
      <c r="H66" s="179">
        <v>7166</v>
      </c>
      <c r="I66" s="179">
        <v>3836</v>
      </c>
      <c r="J66" s="179">
        <v>4717</v>
      </c>
      <c r="K66" s="179">
        <v>2709</v>
      </c>
      <c r="L66" s="178">
        <f t="shared" si="26"/>
        <v>66655</v>
      </c>
      <c r="M66" s="178">
        <f t="shared" si="26"/>
        <v>32959</v>
      </c>
      <c r="N66" s="18" t="s">
        <v>134</v>
      </c>
      <c r="O66" s="179">
        <v>11765</v>
      </c>
      <c r="P66" s="179">
        <v>5341</v>
      </c>
      <c r="Q66" s="179">
        <v>4310</v>
      </c>
      <c r="R66" s="179">
        <v>1863</v>
      </c>
      <c r="S66" s="179">
        <v>3774</v>
      </c>
      <c r="T66" s="179">
        <v>1824</v>
      </c>
      <c r="U66" s="179">
        <v>2119</v>
      </c>
      <c r="V66" s="179">
        <v>1117</v>
      </c>
      <c r="W66" s="179">
        <v>1290</v>
      </c>
      <c r="X66" s="179">
        <v>728</v>
      </c>
      <c r="Y66" s="172">
        <f>O66+Q66+S66+U66+W66</f>
        <v>23258</v>
      </c>
      <c r="Z66" s="172">
        <f>P66+R66+T66+V66+X66</f>
        <v>10873</v>
      </c>
      <c r="AA66" s="18" t="s">
        <v>134</v>
      </c>
      <c r="AB66" s="304"/>
      <c r="AC66" s="304"/>
      <c r="AD66" s="304"/>
      <c r="AE66" s="304"/>
      <c r="AF66" s="304"/>
      <c r="AG66" s="304"/>
      <c r="AH66" s="95">
        <f>AI66+AJ66</f>
        <v>1361</v>
      </c>
      <c r="AI66" s="304">
        <v>1229</v>
      </c>
      <c r="AJ66" s="304">
        <v>132</v>
      </c>
      <c r="AK66" s="304">
        <v>806</v>
      </c>
      <c r="AL66" s="304">
        <v>146</v>
      </c>
      <c r="AM66" s="304">
        <v>430</v>
      </c>
      <c r="AN66" s="304">
        <v>1</v>
      </c>
      <c r="AO66" s="304">
        <v>1383</v>
      </c>
      <c r="AP66" s="304">
        <v>29</v>
      </c>
      <c r="AQ66" s="122">
        <f>+AR66+AS66</f>
        <v>347</v>
      </c>
      <c r="AR66" s="95">
        <v>344</v>
      </c>
      <c r="AS66" s="122">
        <v>3</v>
      </c>
    </row>
    <row r="67" spans="1:45" ht="13" x14ac:dyDescent="0.3">
      <c r="A67" s="18" t="s">
        <v>126</v>
      </c>
      <c r="B67" s="179">
        <v>15711</v>
      </c>
      <c r="C67" s="179">
        <v>7529</v>
      </c>
      <c r="D67" s="179">
        <v>8640</v>
      </c>
      <c r="E67" s="179">
        <v>4166</v>
      </c>
      <c r="F67" s="179">
        <v>6930</v>
      </c>
      <c r="G67" s="179">
        <v>3480</v>
      </c>
      <c r="H67" s="179">
        <v>3837</v>
      </c>
      <c r="I67" s="179">
        <v>2130</v>
      </c>
      <c r="J67" s="179">
        <v>2325</v>
      </c>
      <c r="K67" s="179">
        <v>1354</v>
      </c>
      <c r="L67" s="178">
        <f t="shared" si="26"/>
        <v>37443</v>
      </c>
      <c r="M67" s="178">
        <f t="shared" si="26"/>
        <v>18659</v>
      </c>
      <c r="N67" s="18" t="s">
        <v>126</v>
      </c>
      <c r="O67" s="170">
        <v>6478</v>
      </c>
      <c r="P67" s="170">
        <v>2980</v>
      </c>
      <c r="Q67" s="170">
        <v>2699</v>
      </c>
      <c r="R67" s="170">
        <v>1189</v>
      </c>
      <c r="S67" s="170">
        <v>2287</v>
      </c>
      <c r="T67" s="170">
        <v>1140</v>
      </c>
      <c r="U67" s="170">
        <v>975</v>
      </c>
      <c r="V67" s="170">
        <v>552</v>
      </c>
      <c r="W67" s="170">
        <v>457</v>
      </c>
      <c r="X67" s="170">
        <v>276</v>
      </c>
      <c r="Y67" s="172">
        <f t="shared" ref="Y67:Y87" si="27">O67+Q67+S67+U67+W67</f>
        <v>12896</v>
      </c>
      <c r="Z67" s="172">
        <f t="shared" ref="Z67:Z87" si="28">P67+R67+T67+V67+X67</f>
        <v>6137</v>
      </c>
      <c r="AA67" s="18" t="s">
        <v>126</v>
      </c>
      <c r="AB67" s="304"/>
      <c r="AC67" s="304"/>
      <c r="AD67" s="304"/>
      <c r="AE67" s="304"/>
      <c r="AF67" s="304"/>
      <c r="AG67" s="304"/>
      <c r="AH67" s="95">
        <f>AI67+AJ67</f>
        <v>729</v>
      </c>
      <c r="AI67" s="304">
        <v>672</v>
      </c>
      <c r="AJ67" s="304">
        <v>57</v>
      </c>
      <c r="AK67" s="304">
        <v>425</v>
      </c>
      <c r="AL67" s="304">
        <v>262</v>
      </c>
      <c r="AM67" s="304">
        <v>87</v>
      </c>
      <c r="AN67" s="304">
        <v>2</v>
      </c>
      <c r="AO67" s="304">
        <v>776</v>
      </c>
      <c r="AP67" s="304">
        <v>14</v>
      </c>
      <c r="AQ67" s="122">
        <v>238</v>
      </c>
      <c r="AR67" s="95">
        <v>230</v>
      </c>
      <c r="AS67" s="122">
        <v>8</v>
      </c>
    </row>
    <row r="68" spans="1:45" ht="13" x14ac:dyDescent="0.3">
      <c r="A68" s="18" t="s">
        <v>127</v>
      </c>
      <c r="B68" s="179">
        <v>8898</v>
      </c>
      <c r="C68" s="179">
        <v>4397</v>
      </c>
      <c r="D68" s="179">
        <v>9765</v>
      </c>
      <c r="E68" s="179">
        <v>4651</v>
      </c>
      <c r="F68" s="179">
        <v>4327</v>
      </c>
      <c r="G68" s="179">
        <v>2107</v>
      </c>
      <c r="H68" s="179">
        <v>1927</v>
      </c>
      <c r="I68" s="179">
        <v>1030</v>
      </c>
      <c r="J68" s="179">
        <v>1567</v>
      </c>
      <c r="K68" s="179">
        <v>830</v>
      </c>
      <c r="L68" s="178">
        <f t="shared" ref="L68:L87" si="29">++B68+D68+F68+H68+J68</f>
        <v>26484</v>
      </c>
      <c r="M68" s="178">
        <f t="shared" ref="M68:M87" si="30">++C68+E68+G68+I68+K68</f>
        <v>13015</v>
      </c>
      <c r="N68" s="18" t="s">
        <v>127</v>
      </c>
      <c r="O68" s="179">
        <v>858</v>
      </c>
      <c r="P68" s="179">
        <v>405</v>
      </c>
      <c r="Q68" s="179">
        <v>1502</v>
      </c>
      <c r="R68" s="179">
        <v>643</v>
      </c>
      <c r="S68" s="179">
        <v>1190</v>
      </c>
      <c r="T68" s="179">
        <v>551</v>
      </c>
      <c r="U68" s="179">
        <v>142</v>
      </c>
      <c r="V68" s="179">
        <v>65</v>
      </c>
      <c r="W68" s="179">
        <v>268</v>
      </c>
      <c r="X68" s="179">
        <v>146</v>
      </c>
      <c r="Y68" s="172">
        <f t="shared" si="27"/>
        <v>3960</v>
      </c>
      <c r="Z68" s="172">
        <f t="shared" si="28"/>
        <v>1810</v>
      </c>
      <c r="AA68" s="18" t="s">
        <v>127</v>
      </c>
      <c r="AB68" s="304"/>
      <c r="AC68" s="304"/>
      <c r="AD68" s="304"/>
      <c r="AE68" s="304"/>
      <c r="AF68" s="304"/>
      <c r="AG68" s="304"/>
      <c r="AH68" s="95">
        <f t="shared" ref="AH68:AH87" si="31">AI68+AJ68</f>
        <v>462</v>
      </c>
      <c r="AI68" s="304">
        <v>425</v>
      </c>
      <c r="AJ68" s="304">
        <v>37</v>
      </c>
      <c r="AK68" s="304">
        <v>305</v>
      </c>
      <c r="AL68" s="304">
        <v>136</v>
      </c>
      <c r="AM68" s="304">
        <v>10</v>
      </c>
      <c r="AN68" s="304">
        <v>0</v>
      </c>
      <c r="AO68" s="304">
        <v>451</v>
      </c>
      <c r="AP68" s="304">
        <v>9</v>
      </c>
      <c r="AQ68" s="122">
        <f t="shared" ref="AQ68:AQ87" si="32">+AR68+AS68</f>
        <v>166</v>
      </c>
      <c r="AR68" s="95">
        <v>148</v>
      </c>
      <c r="AS68" s="122">
        <v>18</v>
      </c>
    </row>
    <row r="69" spans="1:45" ht="13" x14ac:dyDescent="0.3">
      <c r="A69" s="18" t="s">
        <v>128</v>
      </c>
      <c r="B69" s="179">
        <v>11419</v>
      </c>
      <c r="C69" s="179">
        <v>5467</v>
      </c>
      <c r="D69" s="179">
        <v>9666</v>
      </c>
      <c r="E69" s="179">
        <v>4604</v>
      </c>
      <c r="F69" s="179">
        <v>4856</v>
      </c>
      <c r="G69" s="179">
        <v>2521</v>
      </c>
      <c r="H69" s="179">
        <v>2469</v>
      </c>
      <c r="I69" s="179">
        <v>1336</v>
      </c>
      <c r="J69" s="179">
        <v>2505</v>
      </c>
      <c r="K69" s="179">
        <v>1397</v>
      </c>
      <c r="L69" s="178">
        <f t="shared" si="29"/>
        <v>30915</v>
      </c>
      <c r="M69" s="178">
        <f t="shared" si="30"/>
        <v>15325</v>
      </c>
      <c r="N69" s="18" t="s">
        <v>128</v>
      </c>
      <c r="O69" s="179">
        <v>115</v>
      </c>
      <c r="P69" s="179">
        <v>48</v>
      </c>
      <c r="Q69" s="179">
        <v>1696</v>
      </c>
      <c r="R69" s="179">
        <v>778</v>
      </c>
      <c r="S69" s="179">
        <v>1501</v>
      </c>
      <c r="T69" s="179">
        <v>768</v>
      </c>
      <c r="U69" s="179">
        <v>1</v>
      </c>
      <c r="V69" s="179">
        <v>1</v>
      </c>
      <c r="W69" s="179">
        <v>583</v>
      </c>
      <c r="X69" s="179">
        <v>335</v>
      </c>
      <c r="Y69" s="172">
        <f t="shared" si="27"/>
        <v>3896</v>
      </c>
      <c r="Z69" s="172">
        <f t="shared" si="28"/>
        <v>1930</v>
      </c>
      <c r="AA69" s="18" t="s">
        <v>128</v>
      </c>
      <c r="AB69" s="304"/>
      <c r="AC69" s="304"/>
      <c r="AD69" s="304"/>
      <c r="AE69" s="304"/>
      <c r="AF69" s="304"/>
      <c r="AG69" s="304"/>
      <c r="AH69" s="95">
        <f t="shared" si="31"/>
        <v>569</v>
      </c>
      <c r="AI69" s="304">
        <v>521</v>
      </c>
      <c r="AJ69" s="304">
        <v>48</v>
      </c>
      <c r="AK69" s="304">
        <v>420</v>
      </c>
      <c r="AL69" s="304">
        <v>124</v>
      </c>
      <c r="AM69" s="304">
        <v>34</v>
      </c>
      <c r="AN69" s="304">
        <v>0</v>
      </c>
      <c r="AO69" s="304">
        <v>578</v>
      </c>
      <c r="AP69" s="304">
        <v>5</v>
      </c>
      <c r="AQ69" s="122">
        <f t="shared" si="32"/>
        <v>173</v>
      </c>
      <c r="AR69" s="95">
        <v>164</v>
      </c>
      <c r="AS69" s="122">
        <v>9</v>
      </c>
    </row>
    <row r="70" spans="1:45" ht="13" x14ac:dyDescent="0.3">
      <c r="A70" s="18" t="s">
        <v>129</v>
      </c>
      <c r="B70" s="179">
        <v>17028</v>
      </c>
      <c r="C70" s="179">
        <v>8054</v>
      </c>
      <c r="D70" s="179">
        <v>9088</v>
      </c>
      <c r="E70" s="179">
        <v>4262</v>
      </c>
      <c r="F70" s="179">
        <v>7803</v>
      </c>
      <c r="G70" s="179">
        <v>3834</v>
      </c>
      <c r="H70" s="179">
        <v>5190</v>
      </c>
      <c r="I70" s="179">
        <v>2630</v>
      </c>
      <c r="J70" s="179">
        <v>3875</v>
      </c>
      <c r="K70" s="179">
        <v>1997</v>
      </c>
      <c r="L70" s="178">
        <f t="shared" si="29"/>
        <v>42984</v>
      </c>
      <c r="M70" s="178">
        <f t="shared" si="30"/>
        <v>20777</v>
      </c>
      <c r="N70" s="18" t="s">
        <v>129</v>
      </c>
      <c r="O70" s="179">
        <v>6157</v>
      </c>
      <c r="P70" s="179">
        <v>2870</v>
      </c>
      <c r="Q70" s="179">
        <v>2614</v>
      </c>
      <c r="R70" s="179">
        <v>1162</v>
      </c>
      <c r="S70" s="179">
        <v>2470</v>
      </c>
      <c r="T70" s="179">
        <v>1176</v>
      </c>
      <c r="U70" s="179">
        <v>1403</v>
      </c>
      <c r="V70" s="179">
        <v>712</v>
      </c>
      <c r="W70" s="179">
        <v>1060</v>
      </c>
      <c r="X70" s="179">
        <v>555</v>
      </c>
      <c r="Y70" s="172">
        <f t="shared" si="27"/>
        <v>13704</v>
      </c>
      <c r="Z70" s="172">
        <f t="shared" si="28"/>
        <v>6475</v>
      </c>
      <c r="AA70" s="18" t="s">
        <v>129</v>
      </c>
      <c r="AB70" s="304"/>
      <c r="AC70" s="304"/>
      <c r="AD70" s="304"/>
      <c r="AE70" s="304"/>
      <c r="AF70" s="304"/>
      <c r="AG70" s="304"/>
      <c r="AH70" s="95">
        <f t="shared" si="31"/>
        <v>1033</v>
      </c>
      <c r="AI70" s="304">
        <v>917</v>
      </c>
      <c r="AJ70" s="304">
        <v>116</v>
      </c>
      <c r="AK70" s="304">
        <v>695</v>
      </c>
      <c r="AL70" s="304">
        <v>37</v>
      </c>
      <c r="AM70" s="304">
        <v>385</v>
      </c>
      <c r="AN70" s="304">
        <v>0</v>
      </c>
      <c r="AO70" s="304">
        <v>1116</v>
      </c>
      <c r="AP70" s="304">
        <v>20</v>
      </c>
      <c r="AQ70" s="122">
        <v>252</v>
      </c>
      <c r="AR70" s="95">
        <v>241</v>
      </c>
      <c r="AS70" s="122">
        <v>11</v>
      </c>
    </row>
    <row r="71" spans="1:45" ht="13" x14ac:dyDescent="0.3">
      <c r="A71" s="18" t="s">
        <v>130</v>
      </c>
      <c r="B71" s="179">
        <v>3015</v>
      </c>
      <c r="C71" s="179">
        <v>1409</v>
      </c>
      <c r="D71" s="179">
        <v>1107</v>
      </c>
      <c r="E71" s="179">
        <v>471</v>
      </c>
      <c r="F71" s="179">
        <v>537</v>
      </c>
      <c r="G71" s="179">
        <v>226</v>
      </c>
      <c r="H71" s="179">
        <v>278</v>
      </c>
      <c r="I71" s="179">
        <v>120</v>
      </c>
      <c r="J71" s="179">
        <v>128</v>
      </c>
      <c r="K71" s="179">
        <v>33</v>
      </c>
      <c r="L71" s="178">
        <f t="shared" si="29"/>
        <v>5065</v>
      </c>
      <c r="M71" s="178">
        <f t="shared" si="30"/>
        <v>2259</v>
      </c>
      <c r="N71" s="18" t="s">
        <v>130</v>
      </c>
      <c r="O71" s="179">
        <v>1221</v>
      </c>
      <c r="P71" s="179">
        <v>563</v>
      </c>
      <c r="Q71" s="179">
        <v>277</v>
      </c>
      <c r="R71" s="179">
        <v>110</v>
      </c>
      <c r="S71" s="179">
        <v>116</v>
      </c>
      <c r="T71" s="179">
        <v>52</v>
      </c>
      <c r="U71" s="179">
        <v>42</v>
      </c>
      <c r="V71" s="179">
        <v>16</v>
      </c>
      <c r="W71" s="179">
        <v>11</v>
      </c>
      <c r="X71" s="179">
        <v>3</v>
      </c>
      <c r="Y71" s="172">
        <f t="shared" si="27"/>
        <v>1667</v>
      </c>
      <c r="Z71" s="172">
        <f t="shared" si="28"/>
        <v>744</v>
      </c>
      <c r="AA71" s="18" t="s">
        <v>130</v>
      </c>
      <c r="AB71" s="304"/>
      <c r="AC71" s="304"/>
      <c r="AD71" s="304"/>
      <c r="AE71" s="304"/>
      <c r="AF71" s="304"/>
      <c r="AG71" s="304"/>
      <c r="AH71" s="95">
        <f t="shared" si="31"/>
        <v>101</v>
      </c>
      <c r="AI71" s="304">
        <v>80</v>
      </c>
      <c r="AJ71" s="304">
        <v>21</v>
      </c>
      <c r="AK71" s="304">
        <v>48</v>
      </c>
      <c r="AL71" s="304">
        <v>55</v>
      </c>
      <c r="AM71" s="304">
        <v>0</v>
      </c>
      <c r="AN71" s="304">
        <v>0</v>
      </c>
      <c r="AO71" s="304">
        <v>103</v>
      </c>
      <c r="AP71" s="304">
        <v>1</v>
      </c>
      <c r="AQ71" s="122">
        <f t="shared" si="32"/>
        <v>61</v>
      </c>
      <c r="AR71" s="95">
        <v>49</v>
      </c>
      <c r="AS71" s="122">
        <v>12</v>
      </c>
    </row>
    <row r="72" spans="1:45" ht="13" x14ac:dyDescent="0.3">
      <c r="A72" s="18" t="s">
        <v>131</v>
      </c>
      <c r="B72" s="179">
        <v>12063</v>
      </c>
      <c r="C72" s="179">
        <v>5725</v>
      </c>
      <c r="D72" s="179">
        <v>7629</v>
      </c>
      <c r="E72" s="179">
        <v>3690</v>
      </c>
      <c r="F72" s="179">
        <v>7282</v>
      </c>
      <c r="G72" s="179">
        <v>3515</v>
      </c>
      <c r="H72" s="179">
        <v>5394</v>
      </c>
      <c r="I72" s="179">
        <v>2683</v>
      </c>
      <c r="J72" s="179">
        <v>4272</v>
      </c>
      <c r="K72" s="179">
        <v>2142</v>
      </c>
      <c r="L72" s="178">
        <f t="shared" si="29"/>
        <v>36640</v>
      </c>
      <c r="M72" s="178">
        <f t="shared" si="30"/>
        <v>17755</v>
      </c>
      <c r="N72" s="18" t="s">
        <v>131</v>
      </c>
      <c r="O72" s="179">
        <v>4808</v>
      </c>
      <c r="P72" s="179">
        <v>2159</v>
      </c>
      <c r="Q72" s="179">
        <v>2443</v>
      </c>
      <c r="R72" s="179">
        <v>1062</v>
      </c>
      <c r="S72" s="179">
        <v>2701</v>
      </c>
      <c r="T72" s="179">
        <v>1271</v>
      </c>
      <c r="U72" s="179">
        <v>1566</v>
      </c>
      <c r="V72" s="179">
        <v>777</v>
      </c>
      <c r="W72" s="179">
        <v>1455</v>
      </c>
      <c r="X72" s="179">
        <v>726</v>
      </c>
      <c r="Y72" s="172">
        <f t="shared" si="27"/>
        <v>12973</v>
      </c>
      <c r="Z72" s="172">
        <f t="shared" si="28"/>
        <v>5995</v>
      </c>
      <c r="AA72" s="18" t="s">
        <v>131</v>
      </c>
      <c r="AB72" s="304"/>
      <c r="AC72" s="304"/>
      <c r="AD72" s="304"/>
      <c r="AE72" s="304"/>
      <c r="AF72" s="304"/>
      <c r="AG72" s="304"/>
      <c r="AH72" s="95">
        <f t="shared" si="31"/>
        <v>1249</v>
      </c>
      <c r="AI72" s="304">
        <v>1181</v>
      </c>
      <c r="AJ72" s="304">
        <v>68</v>
      </c>
      <c r="AK72" s="304">
        <v>861</v>
      </c>
      <c r="AL72" s="304">
        <v>46</v>
      </c>
      <c r="AM72" s="304">
        <v>182</v>
      </c>
      <c r="AN72" s="304">
        <v>0</v>
      </c>
      <c r="AO72" s="304">
        <v>1089</v>
      </c>
      <c r="AP72" s="304">
        <v>19</v>
      </c>
      <c r="AQ72" s="122">
        <f t="shared" si="32"/>
        <v>273</v>
      </c>
      <c r="AR72" s="95">
        <v>267</v>
      </c>
      <c r="AS72" s="122">
        <v>6</v>
      </c>
    </row>
    <row r="73" spans="1:45" ht="13" x14ac:dyDescent="0.3">
      <c r="A73" s="18" t="s">
        <v>132</v>
      </c>
      <c r="B73" s="179">
        <v>22851</v>
      </c>
      <c r="C73" s="179">
        <v>11329</v>
      </c>
      <c r="D73" s="179">
        <v>7535</v>
      </c>
      <c r="E73" s="179">
        <v>3739</v>
      </c>
      <c r="F73" s="179">
        <v>4829</v>
      </c>
      <c r="G73" s="179">
        <v>2328</v>
      </c>
      <c r="H73" s="179">
        <v>2804</v>
      </c>
      <c r="I73" s="179">
        <v>1363</v>
      </c>
      <c r="J73" s="179">
        <v>2067</v>
      </c>
      <c r="K73" s="179">
        <v>959</v>
      </c>
      <c r="L73" s="178">
        <f t="shared" si="29"/>
        <v>40086</v>
      </c>
      <c r="M73" s="178">
        <f t="shared" si="30"/>
        <v>19718</v>
      </c>
      <c r="N73" s="18" t="s">
        <v>132</v>
      </c>
      <c r="O73" s="179">
        <v>10597</v>
      </c>
      <c r="P73" s="179">
        <v>5356</v>
      </c>
      <c r="Q73" s="179">
        <v>2008</v>
      </c>
      <c r="R73" s="179">
        <v>1013</v>
      </c>
      <c r="S73" s="179">
        <v>1576</v>
      </c>
      <c r="T73" s="179">
        <v>746</v>
      </c>
      <c r="U73" s="179">
        <v>604</v>
      </c>
      <c r="V73" s="179">
        <v>313</v>
      </c>
      <c r="W73" s="179">
        <v>530</v>
      </c>
      <c r="X73" s="179">
        <v>242</v>
      </c>
      <c r="Y73" s="172">
        <f t="shared" si="27"/>
        <v>15315</v>
      </c>
      <c r="Z73" s="172">
        <f t="shared" si="28"/>
        <v>7670</v>
      </c>
      <c r="AA73" s="18" t="s">
        <v>132</v>
      </c>
      <c r="AB73" s="304"/>
      <c r="AC73" s="304"/>
      <c r="AD73" s="304"/>
      <c r="AE73" s="304"/>
      <c r="AF73" s="304"/>
      <c r="AG73" s="304"/>
      <c r="AH73" s="95">
        <f t="shared" si="31"/>
        <v>633</v>
      </c>
      <c r="AI73" s="304">
        <v>528</v>
      </c>
      <c r="AJ73" s="304">
        <v>105</v>
      </c>
      <c r="AK73" s="304">
        <v>384</v>
      </c>
      <c r="AL73" s="304">
        <v>193</v>
      </c>
      <c r="AM73" s="304">
        <v>143</v>
      </c>
      <c r="AN73" s="304">
        <v>1</v>
      </c>
      <c r="AO73" s="304">
        <v>722</v>
      </c>
      <c r="AP73" s="304">
        <v>20</v>
      </c>
      <c r="AQ73" s="122">
        <f t="shared" si="32"/>
        <v>282</v>
      </c>
      <c r="AR73" s="95">
        <v>271</v>
      </c>
      <c r="AS73" s="122">
        <v>11</v>
      </c>
    </row>
    <row r="74" spans="1:45" ht="13" x14ac:dyDescent="0.3">
      <c r="A74" s="18" t="s">
        <v>135</v>
      </c>
      <c r="B74" s="179">
        <v>3600</v>
      </c>
      <c r="C74" s="179">
        <v>1573</v>
      </c>
      <c r="D74" s="179">
        <v>1089</v>
      </c>
      <c r="E74" s="179">
        <v>479</v>
      </c>
      <c r="F74" s="179">
        <v>762</v>
      </c>
      <c r="G74" s="179">
        <v>315</v>
      </c>
      <c r="H74" s="179">
        <v>391</v>
      </c>
      <c r="I74" s="179">
        <v>161</v>
      </c>
      <c r="J74" s="179">
        <v>206</v>
      </c>
      <c r="K74" s="179">
        <v>88</v>
      </c>
      <c r="L74" s="178">
        <f t="shared" si="29"/>
        <v>6048</v>
      </c>
      <c r="M74" s="178">
        <f t="shared" si="30"/>
        <v>2616</v>
      </c>
      <c r="N74" s="18" t="s">
        <v>135</v>
      </c>
      <c r="O74" s="179">
        <v>1263</v>
      </c>
      <c r="P74" s="179">
        <v>542</v>
      </c>
      <c r="Q74" s="179">
        <v>363</v>
      </c>
      <c r="R74" s="179">
        <v>165</v>
      </c>
      <c r="S74" s="179">
        <v>276</v>
      </c>
      <c r="T74" s="179">
        <v>128</v>
      </c>
      <c r="U74" s="179">
        <v>139</v>
      </c>
      <c r="V74" s="179">
        <v>52</v>
      </c>
      <c r="W74" s="179">
        <v>70</v>
      </c>
      <c r="X74" s="179">
        <v>26</v>
      </c>
      <c r="Y74" s="172">
        <f t="shared" si="27"/>
        <v>2111</v>
      </c>
      <c r="Z74" s="172">
        <f t="shared" si="28"/>
        <v>913</v>
      </c>
      <c r="AA74" s="18" t="s">
        <v>135</v>
      </c>
      <c r="AB74" s="304"/>
      <c r="AC74" s="304"/>
      <c r="AD74" s="304"/>
      <c r="AE74" s="304"/>
      <c r="AF74" s="304"/>
      <c r="AG74" s="304"/>
      <c r="AH74" s="95">
        <f t="shared" si="31"/>
        <v>107</v>
      </c>
      <c r="AI74" s="304">
        <v>87</v>
      </c>
      <c r="AJ74" s="304">
        <v>20</v>
      </c>
      <c r="AK74" s="304">
        <v>69</v>
      </c>
      <c r="AL74" s="304">
        <v>42</v>
      </c>
      <c r="AM74" s="304">
        <v>11</v>
      </c>
      <c r="AN74" s="304">
        <v>0</v>
      </c>
      <c r="AO74" s="304">
        <v>122</v>
      </c>
      <c r="AP74" s="304">
        <v>0</v>
      </c>
      <c r="AQ74" s="122">
        <f t="shared" si="32"/>
        <v>61</v>
      </c>
      <c r="AR74" s="95">
        <v>56</v>
      </c>
      <c r="AS74" s="122">
        <v>5</v>
      </c>
    </row>
    <row r="75" spans="1:45" ht="13" x14ac:dyDescent="0.3">
      <c r="A75" s="18" t="s">
        <v>136</v>
      </c>
      <c r="B75" s="179">
        <v>15256</v>
      </c>
      <c r="C75" s="179">
        <v>7257</v>
      </c>
      <c r="D75" s="179">
        <v>7278</v>
      </c>
      <c r="E75" s="179">
        <v>3422</v>
      </c>
      <c r="F75" s="179">
        <v>2955</v>
      </c>
      <c r="G75" s="179">
        <v>1334</v>
      </c>
      <c r="H75" s="179">
        <v>1498</v>
      </c>
      <c r="I75" s="179">
        <v>699</v>
      </c>
      <c r="J75" s="179">
        <v>1037</v>
      </c>
      <c r="K75" s="179">
        <v>453</v>
      </c>
      <c r="L75" s="178">
        <f t="shared" si="29"/>
        <v>28024</v>
      </c>
      <c r="M75" s="178">
        <f t="shared" si="30"/>
        <v>13165</v>
      </c>
      <c r="N75" s="18" t="s">
        <v>136</v>
      </c>
      <c r="O75" s="179">
        <v>244</v>
      </c>
      <c r="P75" s="179">
        <v>106</v>
      </c>
      <c r="Q75" s="179">
        <v>1220</v>
      </c>
      <c r="R75" s="179">
        <v>569</v>
      </c>
      <c r="S75" s="179">
        <v>763</v>
      </c>
      <c r="T75" s="179">
        <v>360</v>
      </c>
      <c r="U75" s="179">
        <v>305</v>
      </c>
      <c r="V75" s="179">
        <v>151</v>
      </c>
      <c r="W75" s="179">
        <v>373</v>
      </c>
      <c r="X75" s="179">
        <v>172</v>
      </c>
      <c r="Y75" s="172">
        <f t="shared" si="27"/>
        <v>2905</v>
      </c>
      <c r="Z75" s="172">
        <f t="shared" si="28"/>
        <v>1358</v>
      </c>
      <c r="AA75" s="18" t="s">
        <v>136</v>
      </c>
      <c r="AB75" s="304"/>
      <c r="AC75" s="304"/>
      <c r="AD75" s="304"/>
      <c r="AE75" s="304"/>
      <c r="AF75" s="304"/>
      <c r="AG75" s="304"/>
      <c r="AH75" s="95">
        <f t="shared" si="31"/>
        <v>457</v>
      </c>
      <c r="AI75" s="304">
        <v>375</v>
      </c>
      <c r="AJ75" s="304">
        <v>82</v>
      </c>
      <c r="AK75" s="304">
        <v>222</v>
      </c>
      <c r="AL75" s="304">
        <v>70</v>
      </c>
      <c r="AM75" s="304">
        <v>142</v>
      </c>
      <c r="AN75" s="304">
        <v>0</v>
      </c>
      <c r="AO75" s="304">
        <v>434</v>
      </c>
      <c r="AP75" s="304">
        <v>4</v>
      </c>
      <c r="AQ75" s="122">
        <f t="shared" si="32"/>
        <v>249</v>
      </c>
      <c r="AR75" s="95">
        <v>228</v>
      </c>
      <c r="AS75" s="122">
        <v>21</v>
      </c>
    </row>
    <row r="76" spans="1:45" ht="13" x14ac:dyDescent="0.3">
      <c r="A76" s="18" t="s">
        <v>137</v>
      </c>
      <c r="B76" s="179">
        <v>10543</v>
      </c>
      <c r="C76" s="179">
        <v>5030</v>
      </c>
      <c r="D76" s="179">
        <v>4675</v>
      </c>
      <c r="E76" s="179">
        <v>2157</v>
      </c>
      <c r="F76" s="179">
        <v>2911</v>
      </c>
      <c r="G76" s="179">
        <v>1387</v>
      </c>
      <c r="H76" s="179">
        <v>1429</v>
      </c>
      <c r="I76" s="179">
        <v>711</v>
      </c>
      <c r="J76" s="179">
        <v>866</v>
      </c>
      <c r="K76" s="179">
        <v>400</v>
      </c>
      <c r="L76" s="178">
        <f t="shared" si="29"/>
        <v>20424</v>
      </c>
      <c r="M76" s="178">
        <f t="shared" si="30"/>
        <v>9685</v>
      </c>
      <c r="N76" s="18" t="s">
        <v>137</v>
      </c>
      <c r="O76" s="179">
        <v>4431</v>
      </c>
      <c r="P76" s="179">
        <v>2142</v>
      </c>
      <c r="Q76" s="179">
        <v>1093</v>
      </c>
      <c r="R76" s="179">
        <v>479</v>
      </c>
      <c r="S76" s="179">
        <v>887</v>
      </c>
      <c r="T76" s="179">
        <v>427</v>
      </c>
      <c r="U76" s="179">
        <v>342</v>
      </c>
      <c r="V76" s="179">
        <v>168</v>
      </c>
      <c r="W76" s="179">
        <v>190</v>
      </c>
      <c r="X76" s="179">
        <v>74</v>
      </c>
      <c r="Y76" s="172">
        <f t="shared" si="27"/>
        <v>6943</v>
      </c>
      <c r="Z76" s="172">
        <f t="shared" si="28"/>
        <v>3290</v>
      </c>
      <c r="AA76" s="18" t="s">
        <v>137</v>
      </c>
      <c r="AB76" s="304"/>
      <c r="AC76" s="304"/>
      <c r="AD76" s="304"/>
      <c r="AE76" s="304"/>
      <c r="AF76" s="304"/>
      <c r="AG76" s="304"/>
      <c r="AH76" s="95">
        <f t="shared" si="31"/>
        <v>367</v>
      </c>
      <c r="AI76" s="304">
        <v>322</v>
      </c>
      <c r="AJ76" s="304">
        <v>45</v>
      </c>
      <c r="AK76" s="304">
        <v>283</v>
      </c>
      <c r="AL76" s="304">
        <v>4</v>
      </c>
      <c r="AM76" s="304">
        <v>157</v>
      </c>
      <c r="AN76" s="304">
        <v>0</v>
      </c>
      <c r="AO76" s="304">
        <v>444</v>
      </c>
      <c r="AP76" s="304">
        <v>14</v>
      </c>
      <c r="AQ76" s="122">
        <f>+AR76+AS76</f>
        <v>264</v>
      </c>
      <c r="AR76" s="95">
        <v>156</v>
      </c>
      <c r="AS76" s="122">
        <v>108</v>
      </c>
    </row>
    <row r="77" spans="1:45" ht="13" x14ac:dyDescent="0.3">
      <c r="A77" s="18" t="s">
        <v>138</v>
      </c>
      <c r="B77" s="179">
        <v>7029</v>
      </c>
      <c r="C77" s="179">
        <v>3414</v>
      </c>
      <c r="D77" s="179">
        <v>2414</v>
      </c>
      <c r="E77" s="179">
        <v>1200</v>
      </c>
      <c r="F77" s="179">
        <v>1417</v>
      </c>
      <c r="G77" s="179">
        <v>721</v>
      </c>
      <c r="H77" s="179">
        <v>732</v>
      </c>
      <c r="I77" s="179">
        <v>391</v>
      </c>
      <c r="J77" s="179">
        <v>524</v>
      </c>
      <c r="K77" s="179">
        <v>261</v>
      </c>
      <c r="L77" s="178">
        <f>++B77+D77+F77+H77+J77</f>
        <v>12116</v>
      </c>
      <c r="M77" s="178">
        <f t="shared" si="30"/>
        <v>5987</v>
      </c>
      <c r="N77" s="18" t="s">
        <v>138</v>
      </c>
      <c r="O77" s="179">
        <v>2519</v>
      </c>
      <c r="P77" s="179">
        <v>1124</v>
      </c>
      <c r="Q77" s="179">
        <v>583</v>
      </c>
      <c r="R77" s="179">
        <v>269</v>
      </c>
      <c r="S77" s="179">
        <v>390</v>
      </c>
      <c r="T77" s="179">
        <v>214</v>
      </c>
      <c r="U77" s="179">
        <v>199</v>
      </c>
      <c r="V77" s="179">
        <v>111</v>
      </c>
      <c r="W77" s="179">
        <v>153</v>
      </c>
      <c r="X77" s="179">
        <v>79</v>
      </c>
      <c r="Y77" s="172">
        <f t="shared" si="27"/>
        <v>3844</v>
      </c>
      <c r="Z77" s="172">
        <f t="shared" si="28"/>
        <v>1797</v>
      </c>
      <c r="AA77" s="18" t="s">
        <v>138</v>
      </c>
      <c r="AB77" s="304"/>
      <c r="AC77" s="304"/>
      <c r="AD77" s="304"/>
      <c r="AE77" s="304"/>
      <c r="AF77" s="304"/>
      <c r="AG77" s="304"/>
      <c r="AH77" s="95">
        <f t="shared" si="31"/>
        <v>214</v>
      </c>
      <c r="AI77" s="304">
        <v>178</v>
      </c>
      <c r="AJ77" s="304">
        <v>36</v>
      </c>
      <c r="AK77" s="304">
        <v>125</v>
      </c>
      <c r="AL77" s="304">
        <v>0</v>
      </c>
      <c r="AM77" s="304">
        <v>177</v>
      </c>
      <c r="AN77" s="304">
        <v>0</v>
      </c>
      <c r="AO77" s="304">
        <v>302</v>
      </c>
      <c r="AP77" s="304">
        <v>3</v>
      </c>
      <c r="AQ77" s="122">
        <f t="shared" si="32"/>
        <v>106</v>
      </c>
      <c r="AR77" s="95">
        <v>106</v>
      </c>
      <c r="AS77" s="122"/>
    </row>
    <row r="78" spans="1:45" ht="13" x14ac:dyDescent="0.3">
      <c r="A78" s="18" t="s">
        <v>139</v>
      </c>
      <c r="B78" s="179">
        <v>18255</v>
      </c>
      <c r="C78" s="179">
        <v>8904</v>
      </c>
      <c r="D78" s="179">
        <v>5793</v>
      </c>
      <c r="E78" s="179">
        <v>2772</v>
      </c>
      <c r="F78" s="179">
        <v>4005</v>
      </c>
      <c r="G78" s="179">
        <v>1853</v>
      </c>
      <c r="H78" s="179">
        <v>1936</v>
      </c>
      <c r="I78" s="179">
        <v>838</v>
      </c>
      <c r="J78" s="179">
        <v>1735</v>
      </c>
      <c r="K78" s="179">
        <v>743</v>
      </c>
      <c r="L78" s="178">
        <f t="shared" si="29"/>
        <v>31724</v>
      </c>
      <c r="M78" s="178">
        <f t="shared" si="30"/>
        <v>15110</v>
      </c>
      <c r="N78" s="18" t="s">
        <v>139</v>
      </c>
      <c r="O78" s="179">
        <v>6879</v>
      </c>
      <c r="P78" s="179">
        <v>3363</v>
      </c>
      <c r="Q78" s="179">
        <v>1797</v>
      </c>
      <c r="R78" s="179">
        <v>839</v>
      </c>
      <c r="S78" s="179">
        <v>1560</v>
      </c>
      <c r="T78" s="179">
        <v>704</v>
      </c>
      <c r="U78" s="179">
        <v>641</v>
      </c>
      <c r="V78" s="179">
        <v>274</v>
      </c>
      <c r="W78" s="179">
        <v>729</v>
      </c>
      <c r="X78" s="179">
        <v>302</v>
      </c>
      <c r="Y78" s="172">
        <f t="shared" si="27"/>
        <v>11606</v>
      </c>
      <c r="Z78" s="172">
        <f t="shared" si="28"/>
        <v>5482</v>
      </c>
      <c r="AA78" s="18" t="s">
        <v>139</v>
      </c>
      <c r="AB78" s="304"/>
      <c r="AC78" s="304"/>
      <c r="AD78" s="304"/>
      <c r="AE78" s="304"/>
      <c r="AF78" s="304"/>
      <c r="AG78" s="304"/>
      <c r="AH78" s="95">
        <f t="shared" si="31"/>
        <v>402</v>
      </c>
      <c r="AI78" s="304">
        <v>359</v>
      </c>
      <c r="AJ78" s="304">
        <v>43</v>
      </c>
      <c r="AK78" s="304">
        <v>239</v>
      </c>
      <c r="AL78" s="304">
        <v>18</v>
      </c>
      <c r="AM78" s="304">
        <v>202</v>
      </c>
      <c r="AN78" s="304">
        <v>3</v>
      </c>
      <c r="AO78" s="304">
        <v>462</v>
      </c>
      <c r="AP78" s="304">
        <v>6</v>
      </c>
      <c r="AQ78" s="122">
        <f t="shared" si="32"/>
        <v>198</v>
      </c>
      <c r="AR78" s="95">
        <v>179</v>
      </c>
      <c r="AS78" s="122">
        <v>19</v>
      </c>
    </row>
    <row r="79" spans="1:45" ht="13" x14ac:dyDescent="0.3">
      <c r="A79" s="18" t="s">
        <v>140</v>
      </c>
      <c r="B79" s="179">
        <v>5303</v>
      </c>
      <c r="C79" s="179">
        <v>2532</v>
      </c>
      <c r="D79" s="179">
        <v>1901</v>
      </c>
      <c r="E79" s="179">
        <v>881</v>
      </c>
      <c r="F79" s="179">
        <v>909</v>
      </c>
      <c r="G79" s="179">
        <v>413</v>
      </c>
      <c r="H79" s="179">
        <v>347</v>
      </c>
      <c r="I79" s="179">
        <v>164</v>
      </c>
      <c r="J79" s="179">
        <v>171</v>
      </c>
      <c r="K79" s="179">
        <v>97</v>
      </c>
      <c r="L79" s="178">
        <f t="shared" si="29"/>
        <v>8631</v>
      </c>
      <c r="M79" s="178">
        <f t="shared" si="30"/>
        <v>4087</v>
      </c>
      <c r="N79" s="18" t="s">
        <v>140</v>
      </c>
      <c r="O79" s="179">
        <v>2420</v>
      </c>
      <c r="P79" s="179">
        <v>1163</v>
      </c>
      <c r="Q79" s="179">
        <v>481</v>
      </c>
      <c r="R79" s="179">
        <v>222</v>
      </c>
      <c r="S79" s="179">
        <v>236</v>
      </c>
      <c r="T79" s="179">
        <v>111</v>
      </c>
      <c r="U79" s="179">
        <v>111</v>
      </c>
      <c r="V79" s="179">
        <v>49</v>
      </c>
      <c r="W79" s="179">
        <v>85</v>
      </c>
      <c r="X79" s="179">
        <v>49</v>
      </c>
      <c r="Y79" s="172">
        <f t="shared" si="27"/>
        <v>3333</v>
      </c>
      <c r="Z79" s="172">
        <f t="shared" si="28"/>
        <v>1594</v>
      </c>
      <c r="AA79" s="18" t="s">
        <v>140</v>
      </c>
      <c r="AB79" s="304"/>
      <c r="AC79" s="304"/>
      <c r="AD79" s="304"/>
      <c r="AE79" s="304"/>
      <c r="AF79" s="304"/>
      <c r="AG79" s="304"/>
      <c r="AH79" s="95">
        <f t="shared" si="31"/>
        <v>142</v>
      </c>
      <c r="AI79" s="304">
        <v>115</v>
      </c>
      <c r="AJ79" s="304">
        <v>27</v>
      </c>
      <c r="AK79" s="304">
        <v>93</v>
      </c>
      <c r="AL79" s="304">
        <v>82</v>
      </c>
      <c r="AM79" s="304">
        <v>1</v>
      </c>
      <c r="AN79" s="304">
        <v>0</v>
      </c>
      <c r="AO79" s="304">
        <v>176</v>
      </c>
      <c r="AP79" s="304">
        <v>3</v>
      </c>
      <c r="AQ79" s="122">
        <f t="shared" si="32"/>
        <v>112</v>
      </c>
      <c r="AR79" s="95">
        <v>92</v>
      </c>
      <c r="AS79" s="122">
        <v>20</v>
      </c>
    </row>
    <row r="80" spans="1:45" ht="13" x14ac:dyDescent="0.3">
      <c r="A80" s="18" t="s">
        <v>141</v>
      </c>
      <c r="B80" s="179">
        <v>23646</v>
      </c>
      <c r="C80" s="179">
        <v>11605</v>
      </c>
      <c r="D80" s="179">
        <v>9515</v>
      </c>
      <c r="E80" s="179">
        <v>4444</v>
      </c>
      <c r="F80" s="179">
        <v>6929</v>
      </c>
      <c r="G80" s="179">
        <v>3205</v>
      </c>
      <c r="H80" s="179">
        <v>4289</v>
      </c>
      <c r="I80" s="179">
        <v>1848</v>
      </c>
      <c r="J80" s="179">
        <v>3321</v>
      </c>
      <c r="K80" s="179">
        <v>1473</v>
      </c>
      <c r="L80" s="178">
        <f t="shared" si="29"/>
        <v>47700</v>
      </c>
      <c r="M80" s="178">
        <f t="shared" si="30"/>
        <v>22575</v>
      </c>
      <c r="N80" s="18" t="s">
        <v>141</v>
      </c>
      <c r="O80" s="179">
        <v>9124</v>
      </c>
      <c r="P80" s="179">
        <v>4486</v>
      </c>
      <c r="Q80" s="179">
        <v>3030</v>
      </c>
      <c r="R80" s="179">
        <v>1371</v>
      </c>
      <c r="S80" s="179">
        <v>2299</v>
      </c>
      <c r="T80" s="179">
        <v>1089</v>
      </c>
      <c r="U80" s="179">
        <v>1194</v>
      </c>
      <c r="V80" s="179">
        <v>470</v>
      </c>
      <c r="W80" s="179">
        <v>1246</v>
      </c>
      <c r="X80" s="179">
        <v>514</v>
      </c>
      <c r="Y80" s="172">
        <f t="shared" si="27"/>
        <v>16893</v>
      </c>
      <c r="Z80" s="172">
        <f t="shared" si="28"/>
        <v>7930</v>
      </c>
      <c r="AA80" s="18" t="s">
        <v>141</v>
      </c>
      <c r="AB80" s="304"/>
      <c r="AC80" s="304"/>
      <c r="AD80" s="304"/>
      <c r="AE80" s="304"/>
      <c r="AF80" s="304"/>
      <c r="AG80" s="304"/>
      <c r="AH80" s="95">
        <f t="shared" si="31"/>
        <v>822</v>
      </c>
      <c r="AI80" s="304">
        <f>759</f>
        <v>759</v>
      </c>
      <c r="AJ80" s="304">
        <v>63</v>
      </c>
      <c r="AK80" s="304">
        <v>534</v>
      </c>
      <c r="AL80" s="304">
        <v>53</v>
      </c>
      <c r="AM80" s="304">
        <v>220</v>
      </c>
      <c r="AN80" s="304">
        <v>1</v>
      </c>
      <c r="AO80" s="304">
        <v>808</v>
      </c>
      <c r="AP80" s="304">
        <v>55</v>
      </c>
      <c r="AQ80" s="122">
        <f>+AR80+AS80</f>
        <v>296</v>
      </c>
      <c r="AR80" s="95">
        <v>294</v>
      </c>
      <c r="AS80" s="122">
        <v>2</v>
      </c>
    </row>
    <row r="81" spans="1:45" ht="13" x14ac:dyDescent="0.3">
      <c r="A81" s="18" t="s">
        <v>142</v>
      </c>
      <c r="B81" s="179">
        <v>6224</v>
      </c>
      <c r="C81" s="179">
        <v>2986</v>
      </c>
      <c r="D81" s="179">
        <v>3280</v>
      </c>
      <c r="E81" s="179">
        <v>1600</v>
      </c>
      <c r="F81" s="179">
        <v>2761</v>
      </c>
      <c r="G81" s="179">
        <v>1377</v>
      </c>
      <c r="H81" s="179">
        <v>1823</v>
      </c>
      <c r="I81" s="179">
        <v>942</v>
      </c>
      <c r="J81" s="179">
        <v>1439</v>
      </c>
      <c r="K81" s="179">
        <v>805</v>
      </c>
      <c r="L81" s="178">
        <f t="shared" si="29"/>
        <v>15527</v>
      </c>
      <c r="M81" s="178">
        <f t="shared" si="30"/>
        <v>7710</v>
      </c>
      <c r="N81" s="18" t="s">
        <v>142</v>
      </c>
      <c r="O81" s="179">
        <v>2379</v>
      </c>
      <c r="P81" s="179">
        <v>1097</v>
      </c>
      <c r="Q81" s="179">
        <v>804</v>
      </c>
      <c r="R81" s="179">
        <v>345</v>
      </c>
      <c r="S81" s="179">
        <v>816</v>
      </c>
      <c r="T81" s="179">
        <v>382</v>
      </c>
      <c r="U81" s="179">
        <v>432</v>
      </c>
      <c r="V81" s="179">
        <v>217</v>
      </c>
      <c r="W81" s="179">
        <v>336</v>
      </c>
      <c r="X81" s="179">
        <v>206</v>
      </c>
      <c r="Y81" s="172">
        <f t="shared" si="27"/>
        <v>4767</v>
      </c>
      <c r="Z81" s="172">
        <f t="shared" si="28"/>
        <v>2247</v>
      </c>
      <c r="AA81" s="18" t="s">
        <v>142</v>
      </c>
      <c r="AB81" s="304"/>
      <c r="AC81" s="304"/>
      <c r="AD81" s="304"/>
      <c r="AE81" s="304"/>
      <c r="AF81" s="304"/>
      <c r="AG81" s="304"/>
      <c r="AH81" s="95">
        <f t="shared" si="31"/>
        <v>387</v>
      </c>
      <c r="AI81" s="304">
        <v>352</v>
      </c>
      <c r="AJ81" s="304">
        <v>35</v>
      </c>
      <c r="AK81" s="304">
        <v>237</v>
      </c>
      <c r="AL81" s="304">
        <v>80</v>
      </c>
      <c r="AM81" s="304">
        <v>54</v>
      </c>
      <c r="AN81" s="304">
        <v>0</v>
      </c>
      <c r="AO81" s="304">
        <v>371</v>
      </c>
      <c r="AP81" s="304">
        <v>3</v>
      </c>
      <c r="AQ81" s="122">
        <f t="shared" si="32"/>
        <v>106</v>
      </c>
      <c r="AR81" s="95">
        <v>106</v>
      </c>
      <c r="AS81" s="122"/>
    </row>
    <row r="82" spans="1:45" ht="13" x14ac:dyDescent="0.3">
      <c r="A82" s="18" t="s">
        <v>143</v>
      </c>
      <c r="B82" s="179">
        <v>25189</v>
      </c>
      <c r="C82" s="179">
        <v>12153</v>
      </c>
      <c r="D82" s="179">
        <v>7907</v>
      </c>
      <c r="E82" s="179">
        <v>3614</v>
      </c>
      <c r="F82" s="179">
        <v>4827</v>
      </c>
      <c r="G82" s="179">
        <v>2195</v>
      </c>
      <c r="H82" s="179">
        <v>2641</v>
      </c>
      <c r="I82" s="179">
        <v>1087</v>
      </c>
      <c r="J82" s="179">
        <v>1313</v>
      </c>
      <c r="K82" s="179">
        <v>536</v>
      </c>
      <c r="L82" s="178">
        <f t="shared" si="29"/>
        <v>41877</v>
      </c>
      <c r="M82" s="178">
        <f t="shared" si="30"/>
        <v>19585</v>
      </c>
      <c r="N82" s="18" t="s">
        <v>143</v>
      </c>
      <c r="O82" s="179">
        <v>9695</v>
      </c>
      <c r="P82" s="179">
        <v>4713</v>
      </c>
      <c r="Q82" s="179">
        <v>2630</v>
      </c>
      <c r="R82" s="179">
        <v>1192</v>
      </c>
      <c r="S82" s="179">
        <v>1712</v>
      </c>
      <c r="T82" s="179">
        <v>808</v>
      </c>
      <c r="U82" s="179">
        <v>877</v>
      </c>
      <c r="V82" s="179">
        <v>394</v>
      </c>
      <c r="W82" s="179">
        <v>524</v>
      </c>
      <c r="X82" s="179">
        <v>215</v>
      </c>
      <c r="Y82" s="172">
        <f t="shared" si="27"/>
        <v>15438</v>
      </c>
      <c r="Z82" s="172">
        <f t="shared" si="28"/>
        <v>7322</v>
      </c>
      <c r="AA82" s="18" t="s">
        <v>143</v>
      </c>
      <c r="AB82" s="304"/>
      <c r="AC82" s="304"/>
      <c r="AD82" s="304"/>
      <c r="AE82" s="304"/>
      <c r="AF82" s="304"/>
      <c r="AG82" s="304"/>
      <c r="AH82" s="95">
        <f t="shared" si="31"/>
        <v>717</v>
      </c>
      <c r="AI82" s="304">
        <v>661</v>
      </c>
      <c r="AJ82" s="304">
        <v>56</v>
      </c>
      <c r="AK82" s="304">
        <v>470</v>
      </c>
      <c r="AL82" s="304">
        <v>104</v>
      </c>
      <c r="AM82" s="304">
        <v>143</v>
      </c>
      <c r="AN82" s="304">
        <v>1</v>
      </c>
      <c r="AO82" s="304">
        <v>718</v>
      </c>
      <c r="AP82" s="304">
        <v>8</v>
      </c>
      <c r="AQ82" s="122">
        <f t="shared" si="32"/>
        <v>368</v>
      </c>
      <c r="AR82" s="95">
        <v>343</v>
      </c>
      <c r="AS82" s="122">
        <v>25</v>
      </c>
    </row>
    <row r="83" spans="1:45" ht="13" x14ac:dyDescent="0.3">
      <c r="A83" s="18" t="s">
        <v>144</v>
      </c>
      <c r="B83" s="179">
        <v>4001</v>
      </c>
      <c r="C83" s="179">
        <v>1905</v>
      </c>
      <c r="D83" s="179">
        <v>1526</v>
      </c>
      <c r="E83" s="179">
        <v>670</v>
      </c>
      <c r="F83" s="179">
        <v>1064</v>
      </c>
      <c r="G83" s="179">
        <v>405</v>
      </c>
      <c r="H83" s="179">
        <v>468</v>
      </c>
      <c r="I83" s="179">
        <v>172</v>
      </c>
      <c r="J83" s="179">
        <v>316</v>
      </c>
      <c r="K83" s="179">
        <v>112</v>
      </c>
      <c r="L83" s="178">
        <f t="shared" si="29"/>
        <v>7375</v>
      </c>
      <c r="M83" s="178">
        <f t="shared" si="30"/>
        <v>3264</v>
      </c>
      <c r="N83" s="18" t="s">
        <v>144</v>
      </c>
      <c r="O83" s="179">
        <v>2227</v>
      </c>
      <c r="P83" s="179">
        <v>1094</v>
      </c>
      <c r="Q83" s="179">
        <v>382</v>
      </c>
      <c r="R83" s="179">
        <v>171</v>
      </c>
      <c r="S83" s="179">
        <v>277</v>
      </c>
      <c r="T83" s="179">
        <v>103</v>
      </c>
      <c r="U83" s="179">
        <v>88</v>
      </c>
      <c r="V83" s="179">
        <v>36</v>
      </c>
      <c r="W83" s="179">
        <v>42</v>
      </c>
      <c r="X83" s="179">
        <v>8</v>
      </c>
      <c r="Y83" s="172">
        <f t="shared" si="27"/>
        <v>3016</v>
      </c>
      <c r="Z83" s="172">
        <f t="shared" si="28"/>
        <v>1412</v>
      </c>
      <c r="AA83" s="18" t="s">
        <v>144</v>
      </c>
      <c r="AB83" s="304"/>
      <c r="AC83" s="304"/>
      <c r="AD83" s="304"/>
      <c r="AE83" s="304"/>
      <c r="AF83" s="304"/>
      <c r="AG83" s="304"/>
      <c r="AH83" s="95">
        <f t="shared" si="31"/>
        <v>124</v>
      </c>
      <c r="AI83" s="304">
        <v>112</v>
      </c>
      <c r="AJ83" s="304">
        <v>12</v>
      </c>
      <c r="AK83" s="304">
        <v>104</v>
      </c>
      <c r="AL83" s="304">
        <v>62</v>
      </c>
      <c r="AM83" s="304">
        <v>0</v>
      </c>
      <c r="AN83" s="304">
        <v>0</v>
      </c>
      <c r="AO83" s="304">
        <v>166</v>
      </c>
      <c r="AP83" s="304">
        <v>1</v>
      </c>
      <c r="AQ83" s="122">
        <f t="shared" si="32"/>
        <v>63</v>
      </c>
      <c r="AR83" s="95">
        <v>54</v>
      </c>
      <c r="AS83" s="122">
        <v>9</v>
      </c>
    </row>
    <row r="84" spans="1:45" ht="13" x14ac:dyDescent="0.3">
      <c r="A84" s="18" t="s">
        <v>145</v>
      </c>
      <c r="B84" s="179">
        <v>29543</v>
      </c>
      <c r="C84" s="179">
        <v>14277</v>
      </c>
      <c r="D84" s="179">
        <v>8348</v>
      </c>
      <c r="E84" s="179">
        <v>3814</v>
      </c>
      <c r="F84" s="179">
        <v>4409</v>
      </c>
      <c r="G84" s="179">
        <v>1971</v>
      </c>
      <c r="H84" s="179">
        <v>2039</v>
      </c>
      <c r="I84" s="179">
        <v>891</v>
      </c>
      <c r="J84" s="179">
        <v>1469</v>
      </c>
      <c r="K84" s="179">
        <v>613</v>
      </c>
      <c r="L84" s="178">
        <f t="shared" si="29"/>
        <v>45808</v>
      </c>
      <c r="M84" s="178">
        <f t="shared" si="30"/>
        <v>21566</v>
      </c>
      <c r="N84" s="18" t="s">
        <v>145</v>
      </c>
      <c r="O84" s="179">
        <v>14941</v>
      </c>
      <c r="P84" s="179">
        <v>7173</v>
      </c>
      <c r="Q84" s="179">
        <v>2418</v>
      </c>
      <c r="R84" s="179">
        <v>1128</v>
      </c>
      <c r="S84" s="179">
        <v>1719</v>
      </c>
      <c r="T84" s="179">
        <v>748</v>
      </c>
      <c r="U84" s="179">
        <v>660</v>
      </c>
      <c r="V84" s="179">
        <v>298</v>
      </c>
      <c r="W84" s="179">
        <v>615</v>
      </c>
      <c r="X84" s="179">
        <v>268</v>
      </c>
      <c r="Y84" s="172">
        <f t="shared" si="27"/>
        <v>20353</v>
      </c>
      <c r="Z84" s="172">
        <f t="shared" si="28"/>
        <v>9615</v>
      </c>
      <c r="AA84" s="18" t="s">
        <v>145</v>
      </c>
      <c r="AB84" s="304"/>
      <c r="AC84" s="304"/>
      <c r="AD84" s="304"/>
      <c r="AE84" s="304"/>
      <c r="AF84" s="304"/>
      <c r="AG84" s="304"/>
      <c r="AH84" s="95">
        <f t="shared" si="31"/>
        <v>538</v>
      </c>
      <c r="AI84" s="304">
        <v>443</v>
      </c>
      <c r="AJ84" s="304">
        <v>95</v>
      </c>
      <c r="AK84" s="304">
        <v>331</v>
      </c>
      <c r="AL84" s="304">
        <v>168</v>
      </c>
      <c r="AM84" s="304">
        <v>2</v>
      </c>
      <c r="AN84" s="304">
        <v>1</v>
      </c>
      <c r="AO84" s="304">
        <v>502</v>
      </c>
      <c r="AP84" s="304">
        <v>1</v>
      </c>
      <c r="AQ84" s="122">
        <f t="shared" si="32"/>
        <v>279</v>
      </c>
      <c r="AR84" s="95">
        <v>270</v>
      </c>
      <c r="AS84" s="122">
        <v>9</v>
      </c>
    </row>
    <row r="85" spans="1:45" ht="13" x14ac:dyDescent="0.3">
      <c r="A85" s="18" t="s">
        <v>146</v>
      </c>
      <c r="B85" s="179">
        <v>27088</v>
      </c>
      <c r="C85" s="179">
        <v>12960</v>
      </c>
      <c r="D85" s="179">
        <v>8780</v>
      </c>
      <c r="E85" s="179">
        <v>3862</v>
      </c>
      <c r="F85" s="179">
        <v>6208</v>
      </c>
      <c r="G85" s="179">
        <v>2631</v>
      </c>
      <c r="H85" s="179">
        <v>3200</v>
      </c>
      <c r="I85" s="179">
        <v>1270</v>
      </c>
      <c r="J85" s="179">
        <v>2060</v>
      </c>
      <c r="K85" s="179">
        <v>718</v>
      </c>
      <c r="L85" s="178">
        <f t="shared" si="29"/>
        <v>47336</v>
      </c>
      <c r="M85" s="178">
        <f t="shared" si="30"/>
        <v>21441</v>
      </c>
      <c r="N85" s="18" t="s">
        <v>146</v>
      </c>
      <c r="O85" s="179">
        <v>11392</v>
      </c>
      <c r="P85" s="179">
        <v>5410</v>
      </c>
      <c r="Q85" s="179">
        <v>2653</v>
      </c>
      <c r="R85" s="179">
        <v>1238</v>
      </c>
      <c r="S85" s="179">
        <v>2237</v>
      </c>
      <c r="T85" s="179">
        <v>954</v>
      </c>
      <c r="U85" s="179">
        <v>876</v>
      </c>
      <c r="V85" s="179">
        <v>331</v>
      </c>
      <c r="W85" s="179">
        <v>576</v>
      </c>
      <c r="X85" s="179">
        <v>176</v>
      </c>
      <c r="Y85" s="172">
        <f t="shared" si="27"/>
        <v>17734</v>
      </c>
      <c r="Z85" s="172">
        <f t="shared" si="28"/>
        <v>8109</v>
      </c>
      <c r="AA85" s="18" t="s">
        <v>146</v>
      </c>
      <c r="AB85" s="304"/>
      <c r="AC85" s="304"/>
      <c r="AD85" s="304"/>
      <c r="AE85" s="304"/>
      <c r="AF85" s="304"/>
      <c r="AG85" s="304"/>
      <c r="AH85" s="95">
        <f t="shared" si="31"/>
        <v>651</v>
      </c>
      <c r="AI85" s="304">
        <v>576</v>
      </c>
      <c r="AJ85" s="304">
        <v>75</v>
      </c>
      <c r="AK85" s="304">
        <v>308</v>
      </c>
      <c r="AL85" s="304">
        <v>229</v>
      </c>
      <c r="AM85" s="304">
        <v>89</v>
      </c>
      <c r="AN85" s="304">
        <v>2</v>
      </c>
      <c r="AO85" s="304">
        <v>628</v>
      </c>
      <c r="AP85" s="304">
        <v>9</v>
      </c>
      <c r="AQ85" s="122">
        <f t="shared" si="32"/>
        <v>257</v>
      </c>
      <c r="AR85" s="95">
        <v>253</v>
      </c>
      <c r="AS85" s="122">
        <v>4</v>
      </c>
    </row>
    <row r="86" spans="1:45" ht="13" x14ac:dyDescent="0.3">
      <c r="A86" s="18" t="s">
        <v>147</v>
      </c>
      <c r="B86" s="179">
        <v>10237</v>
      </c>
      <c r="C86" s="179">
        <v>4988</v>
      </c>
      <c r="D86" s="179">
        <v>4851</v>
      </c>
      <c r="E86" s="179">
        <v>2349</v>
      </c>
      <c r="F86" s="179">
        <v>3885</v>
      </c>
      <c r="G86" s="179">
        <v>1866</v>
      </c>
      <c r="H86" s="179">
        <v>2543</v>
      </c>
      <c r="I86" s="179">
        <v>1214</v>
      </c>
      <c r="J86" s="179">
        <v>2015</v>
      </c>
      <c r="K86" s="179">
        <v>868</v>
      </c>
      <c r="L86" s="178">
        <f t="shared" si="29"/>
        <v>23531</v>
      </c>
      <c r="M86" s="178">
        <f t="shared" si="30"/>
        <v>11285</v>
      </c>
      <c r="N86" s="18" t="s">
        <v>147</v>
      </c>
      <c r="O86" s="179">
        <v>4201</v>
      </c>
      <c r="P86" s="179">
        <v>1989</v>
      </c>
      <c r="Q86" s="179">
        <v>1701</v>
      </c>
      <c r="R86" s="179">
        <v>828</v>
      </c>
      <c r="S86" s="179">
        <v>1427</v>
      </c>
      <c r="T86" s="179">
        <v>653</v>
      </c>
      <c r="U86" s="179">
        <v>785</v>
      </c>
      <c r="V86" s="179">
        <v>361</v>
      </c>
      <c r="W86" s="179">
        <v>826</v>
      </c>
      <c r="X86" s="179">
        <v>362</v>
      </c>
      <c r="Y86" s="172">
        <f t="shared" si="27"/>
        <v>8940</v>
      </c>
      <c r="Z86" s="172">
        <f t="shared" si="28"/>
        <v>4193</v>
      </c>
      <c r="AA86" s="18" t="s">
        <v>147</v>
      </c>
      <c r="AB86" s="304"/>
      <c r="AC86" s="304"/>
      <c r="AD86" s="304"/>
      <c r="AE86" s="304"/>
      <c r="AF86" s="304"/>
      <c r="AG86" s="304"/>
      <c r="AH86" s="95">
        <f t="shared" si="31"/>
        <v>505</v>
      </c>
      <c r="AI86" s="304">
        <v>482</v>
      </c>
      <c r="AJ86" s="304">
        <v>23</v>
      </c>
      <c r="AK86" s="304">
        <v>321</v>
      </c>
      <c r="AL86" s="304">
        <v>9</v>
      </c>
      <c r="AM86" s="304">
        <v>139</v>
      </c>
      <c r="AN86" s="304">
        <v>8</v>
      </c>
      <c r="AO86" s="304">
        <v>477</v>
      </c>
      <c r="AP86" s="304">
        <v>16</v>
      </c>
      <c r="AQ86" s="122">
        <f t="shared" si="32"/>
        <v>153</v>
      </c>
      <c r="AR86" s="95">
        <v>150</v>
      </c>
      <c r="AS86" s="122">
        <v>3</v>
      </c>
    </row>
    <row r="87" spans="1:45" ht="13" x14ac:dyDescent="0.3">
      <c r="A87" s="18" t="s">
        <v>148</v>
      </c>
      <c r="B87" s="179">
        <v>11515</v>
      </c>
      <c r="C87" s="179">
        <v>5507</v>
      </c>
      <c r="D87" s="179">
        <v>2959</v>
      </c>
      <c r="E87" s="179">
        <v>1405</v>
      </c>
      <c r="F87" s="179">
        <v>1823</v>
      </c>
      <c r="G87" s="179">
        <v>775</v>
      </c>
      <c r="H87" s="179">
        <v>774</v>
      </c>
      <c r="I87" s="179">
        <v>287</v>
      </c>
      <c r="J87" s="179">
        <v>523</v>
      </c>
      <c r="K87" s="179">
        <v>200</v>
      </c>
      <c r="L87" s="178">
        <f t="shared" si="29"/>
        <v>17594</v>
      </c>
      <c r="M87" s="178">
        <f t="shared" si="30"/>
        <v>8174</v>
      </c>
      <c r="N87" s="18" t="s">
        <v>148</v>
      </c>
      <c r="O87" s="179">
        <v>6169</v>
      </c>
      <c r="P87" s="179">
        <v>2879</v>
      </c>
      <c r="Q87" s="179">
        <v>1181</v>
      </c>
      <c r="R87" s="179">
        <v>580</v>
      </c>
      <c r="S87" s="179">
        <v>665</v>
      </c>
      <c r="T87" s="179">
        <v>274</v>
      </c>
      <c r="U87" s="179">
        <v>201</v>
      </c>
      <c r="V87" s="179">
        <v>80</v>
      </c>
      <c r="W87" s="179">
        <v>172</v>
      </c>
      <c r="X87" s="179">
        <v>65</v>
      </c>
      <c r="Y87" s="172">
        <f t="shared" si="27"/>
        <v>8388</v>
      </c>
      <c r="Z87" s="172">
        <f t="shared" si="28"/>
        <v>3878</v>
      </c>
      <c r="AA87" s="18" t="s">
        <v>148</v>
      </c>
      <c r="AB87" s="304"/>
      <c r="AC87" s="304"/>
      <c r="AD87" s="304"/>
      <c r="AE87" s="304"/>
      <c r="AF87" s="304"/>
      <c r="AG87" s="304"/>
      <c r="AH87" s="95">
        <f t="shared" si="31"/>
        <v>287</v>
      </c>
      <c r="AI87" s="304">
        <v>268</v>
      </c>
      <c r="AJ87" s="304">
        <v>19</v>
      </c>
      <c r="AK87" s="304">
        <v>164</v>
      </c>
      <c r="AL87" s="304">
        <v>137</v>
      </c>
      <c r="AM87" s="304">
        <v>3</v>
      </c>
      <c r="AN87" s="304">
        <v>0</v>
      </c>
      <c r="AO87" s="304">
        <v>304</v>
      </c>
      <c r="AP87" s="304">
        <v>1</v>
      </c>
      <c r="AQ87" s="122">
        <f t="shared" si="32"/>
        <v>155</v>
      </c>
      <c r="AR87" s="95">
        <v>143</v>
      </c>
      <c r="AS87" s="122">
        <v>12</v>
      </c>
    </row>
    <row r="88" spans="1:45" x14ac:dyDescent="0.25">
      <c r="A88" s="119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19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30"/>
      <c r="AQ88" s="124"/>
      <c r="AR88" s="119"/>
      <c r="AS88" s="124"/>
    </row>
    <row r="89" spans="1:45" x14ac:dyDescent="0.25">
      <c r="A89" s="112" t="s">
        <v>188</v>
      </c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12" t="s">
        <v>189</v>
      </c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12" t="s">
        <v>553</v>
      </c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</row>
    <row r="90" spans="1:45" x14ac:dyDescent="0.25">
      <c r="A90" s="112" t="s">
        <v>11</v>
      </c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12" t="s">
        <v>11</v>
      </c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12" t="s">
        <v>26</v>
      </c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</row>
    <row r="91" spans="1:45" x14ac:dyDescent="0.25">
      <c r="A91" s="112" t="s">
        <v>149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12" t="s">
        <v>149</v>
      </c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12" t="s">
        <v>149</v>
      </c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</row>
    <row r="92" spans="1:45" x14ac:dyDescent="0.25">
      <c r="E92" s="176"/>
      <c r="F92" s="176"/>
      <c r="G92" s="176"/>
      <c r="H92" s="176"/>
      <c r="I92" s="176"/>
      <c r="J92" s="176"/>
      <c r="K92" s="176"/>
      <c r="L92" s="176"/>
      <c r="M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</row>
    <row r="93" spans="1:45" x14ac:dyDescent="0.25">
      <c r="A93" s="115" t="s">
        <v>335</v>
      </c>
      <c r="B93" s="176"/>
      <c r="C93" s="176"/>
      <c r="D93" s="244"/>
      <c r="E93" s="176"/>
      <c r="F93" s="176"/>
      <c r="G93" s="245"/>
      <c r="H93" s="176"/>
      <c r="I93" s="176"/>
      <c r="J93" s="176" t="s">
        <v>368</v>
      </c>
      <c r="K93" s="176"/>
      <c r="L93" s="176"/>
      <c r="M93" s="176"/>
      <c r="N93" s="115" t="s">
        <v>335</v>
      </c>
      <c r="O93" s="176"/>
      <c r="P93" s="176"/>
      <c r="Q93" s="176"/>
      <c r="R93" s="176"/>
      <c r="S93" s="176"/>
      <c r="T93" s="176"/>
      <c r="U93" s="176"/>
      <c r="V93" s="176"/>
      <c r="W93" s="176" t="s">
        <v>368</v>
      </c>
      <c r="X93" s="176"/>
      <c r="Y93" s="176"/>
      <c r="Z93" s="176"/>
      <c r="AA93" s="115" t="s">
        <v>335</v>
      </c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O93" s="128"/>
      <c r="AP93" s="128"/>
      <c r="AR93" s="128" t="s">
        <v>368</v>
      </c>
    </row>
    <row r="94" spans="1:45" x14ac:dyDescent="0.25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</row>
    <row r="95" spans="1:45" ht="15.5" x14ac:dyDescent="0.35">
      <c r="A95" s="116"/>
      <c r="B95" s="41" t="s">
        <v>325</v>
      </c>
      <c r="C95" s="97"/>
      <c r="D95" s="41" t="s">
        <v>326</v>
      </c>
      <c r="E95" s="97"/>
      <c r="F95" s="41" t="s">
        <v>327</v>
      </c>
      <c r="G95" s="97"/>
      <c r="H95" s="41" t="s">
        <v>328</v>
      </c>
      <c r="I95" s="97"/>
      <c r="J95" s="41" t="s">
        <v>329</v>
      </c>
      <c r="K95" s="97"/>
      <c r="L95" s="41" t="s">
        <v>157</v>
      </c>
      <c r="M95" s="97"/>
      <c r="N95" s="116"/>
      <c r="O95" s="41" t="s">
        <v>325</v>
      </c>
      <c r="P95" s="97"/>
      <c r="Q95" s="41" t="s">
        <v>326</v>
      </c>
      <c r="R95" s="97"/>
      <c r="S95" s="41" t="s">
        <v>327</v>
      </c>
      <c r="T95" s="97"/>
      <c r="U95" s="41" t="s">
        <v>328</v>
      </c>
      <c r="V95" s="97"/>
      <c r="W95" s="41" t="s">
        <v>329</v>
      </c>
      <c r="X95" s="97"/>
      <c r="Y95" s="41" t="s">
        <v>157</v>
      </c>
      <c r="Z95" s="97"/>
      <c r="AA95" s="359"/>
      <c r="AB95" s="457" t="s">
        <v>164</v>
      </c>
      <c r="AC95" s="457"/>
      <c r="AD95" s="457"/>
      <c r="AE95" s="457"/>
      <c r="AF95" s="457"/>
      <c r="AG95" s="458"/>
      <c r="AH95" s="306" t="s">
        <v>7</v>
      </c>
      <c r="AI95" s="355"/>
      <c r="AJ95" s="118"/>
      <c r="AK95" s="306" t="s">
        <v>527</v>
      </c>
      <c r="AL95" s="360"/>
      <c r="AM95" s="118"/>
      <c r="AN95" s="247"/>
      <c r="AO95" s="117"/>
      <c r="AP95" s="361" t="s">
        <v>528</v>
      </c>
      <c r="AQ95" s="306" t="s">
        <v>529</v>
      </c>
      <c r="AR95" s="355"/>
      <c r="AS95" s="362"/>
    </row>
    <row r="96" spans="1:45" ht="21" x14ac:dyDescent="0.3">
      <c r="A96" s="119" t="s">
        <v>21</v>
      </c>
      <c r="B96" s="44" t="s">
        <v>375</v>
      </c>
      <c r="C96" s="44" t="s">
        <v>330</v>
      </c>
      <c r="D96" s="44" t="s">
        <v>375</v>
      </c>
      <c r="E96" s="44" t="s">
        <v>330</v>
      </c>
      <c r="F96" s="44" t="s">
        <v>375</v>
      </c>
      <c r="G96" s="44" t="s">
        <v>330</v>
      </c>
      <c r="H96" s="44" t="s">
        <v>375</v>
      </c>
      <c r="I96" s="44" t="s">
        <v>330</v>
      </c>
      <c r="J96" s="44" t="s">
        <v>375</v>
      </c>
      <c r="K96" s="44" t="s">
        <v>330</v>
      </c>
      <c r="L96" s="44" t="s">
        <v>375</v>
      </c>
      <c r="M96" s="44" t="s">
        <v>330</v>
      </c>
      <c r="N96" s="119" t="s">
        <v>21</v>
      </c>
      <c r="O96" s="44" t="s">
        <v>375</v>
      </c>
      <c r="P96" s="44" t="s">
        <v>330</v>
      </c>
      <c r="Q96" s="44" t="s">
        <v>375</v>
      </c>
      <c r="R96" s="44" t="s">
        <v>330</v>
      </c>
      <c r="S96" s="44" t="s">
        <v>375</v>
      </c>
      <c r="T96" s="44" t="s">
        <v>330</v>
      </c>
      <c r="U96" s="44" t="s">
        <v>375</v>
      </c>
      <c r="V96" s="44" t="s">
        <v>330</v>
      </c>
      <c r="W96" s="44" t="s">
        <v>375</v>
      </c>
      <c r="X96" s="44" t="s">
        <v>330</v>
      </c>
      <c r="Y96" s="44" t="s">
        <v>375</v>
      </c>
      <c r="Z96" s="44" t="s">
        <v>330</v>
      </c>
      <c r="AA96" s="363" t="s">
        <v>21</v>
      </c>
      <c r="AB96" s="248" t="s">
        <v>530</v>
      </c>
      <c r="AC96" s="248" t="s">
        <v>531</v>
      </c>
      <c r="AD96" s="248" t="s">
        <v>532</v>
      </c>
      <c r="AE96" s="248" t="s">
        <v>533</v>
      </c>
      <c r="AF96" s="248" t="s">
        <v>534</v>
      </c>
      <c r="AG96" s="315" t="s">
        <v>324</v>
      </c>
      <c r="AH96" s="315" t="s">
        <v>535</v>
      </c>
      <c r="AI96" s="364" t="s">
        <v>536</v>
      </c>
      <c r="AJ96" s="364" t="s">
        <v>537</v>
      </c>
      <c r="AK96" s="365" t="s">
        <v>538</v>
      </c>
      <c r="AL96" s="253" t="s">
        <v>539</v>
      </c>
      <c r="AM96" s="253" t="s">
        <v>346</v>
      </c>
      <c r="AN96" s="253" t="s">
        <v>540</v>
      </c>
      <c r="AO96" s="366" t="s">
        <v>549</v>
      </c>
      <c r="AP96" s="367" t="s">
        <v>158</v>
      </c>
      <c r="AQ96" s="368" t="s">
        <v>175</v>
      </c>
      <c r="AR96" s="307" t="s">
        <v>170</v>
      </c>
      <c r="AS96" s="368" t="s">
        <v>176</v>
      </c>
    </row>
    <row r="97" spans="1:45" x14ac:dyDescent="0.25">
      <c r="A97" s="95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95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16"/>
      <c r="AB97" s="238"/>
      <c r="AC97" s="238"/>
      <c r="AD97" s="238"/>
      <c r="AE97" s="238"/>
      <c r="AF97" s="116"/>
      <c r="AG97" s="109"/>
      <c r="AH97" s="251"/>
      <c r="AI97" s="251"/>
      <c r="AJ97" s="109"/>
      <c r="AK97" s="109"/>
      <c r="AL97" s="109"/>
      <c r="AM97" s="109"/>
      <c r="AN97" s="238"/>
      <c r="AO97" s="109"/>
      <c r="AP97" s="372"/>
      <c r="AQ97" s="305"/>
      <c r="AR97" s="116"/>
      <c r="AS97" s="305"/>
    </row>
    <row r="98" spans="1:45" ht="13" x14ac:dyDescent="0.3">
      <c r="A98" s="94" t="s">
        <v>332</v>
      </c>
      <c r="B98" s="178">
        <f>SUM(B100:B120)</f>
        <v>151121</v>
      </c>
      <c r="C98" s="178">
        <f t="shared" ref="C98:M98" si="33">SUM(C100:C120)</f>
        <v>74429</v>
      </c>
      <c r="D98" s="178">
        <f t="shared" si="33"/>
        <v>78915</v>
      </c>
      <c r="E98" s="178">
        <f t="shared" si="33"/>
        <v>38161</v>
      </c>
      <c r="F98" s="178">
        <f t="shared" si="33"/>
        <v>59340</v>
      </c>
      <c r="G98" s="178">
        <f t="shared" si="33"/>
        <v>28930</v>
      </c>
      <c r="H98" s="178">
        <f t="shared" si="33"/>
        <v>34736</v>
      </c>
      <c r="I98" s="178">
        <f t="shared" si="33"/>
        <v>16964</v>
      </c>
      <c r="J98" s="178">
        <f t="shared" si="33"/>
        <v>24537</v>
      </c>
      <c r="K98" s="178">
        <f t="shared" si="33"/>
        <v>11526</v>
      </c>
      <c r="L98" s="178">
        <f t="shared" si="33"/>
        <v>348649</v>
      </c>
      <c r="M98" s="178">
        <f t="shared" si="33"/>
        <v>170010</v>
      </c>
      <c r="N98" s="94" t="s">
        <v>332</v>
      </c>
      <c r="O98" s="178">
        <f>SUM(O100:O120)</f>
        <v>58267</v>
      </c>
      <c r="P98" s="178">
        <f t="shared" ref="P98:Z98" si="34">SUM(P100:P120)</f>
        <v>28176</v>
      </c>
      <c r="Q98" s="178">
        <f t="shared" si="34"/>
        <v>23373</v>
      </c>
      <c r="R98" s="178">
        <f t="shared" si="34"/>
        <v>10970</v>
      </c>
      <c r="S98" s="178">
        <f t="shared" si="34"/>
        <v>18852</v>
      </c>
      <c r="T98" s="178">
        <f t="shared" si="34"/>
        <v>9197</v>
      </c>
      <c r="U98" s="178">
        <f t="shared" si="34"/>
        <v>9352</v>
      </c>
      <c r="V98" s="178">
        <f t="shared" si="34"/>
        <v>4597</v>
      </c>
      <c r="W98" s="178">
        <f t="shared" si="34"/>
        <v>7752</v>
      </c>
      <c r="X98" s="178">
        <f t="shared" si="34"/>
        <v>3556</v>
      </c>
      <c r="Y98" s="178">
        <f t="shared" si="34"/>
        <v>117596</v>
      </c>
      <c r="Z98" s="178">
        <f t="shared" si="34"/>
        <v>56496</v>
      </c>
      <c r="AA98" s="94" t="s">
        <v>332</v>
      </c>
      <c r="AB98" s="178">
        <f t="shared" ref="AB98:AG98" si="35">SUM(AB102:AB120)</f>
        <v>0</v>
      </c>
      <c r="AC98" s="178">
        <f t="shared" si="35"/>
        <v>0</v>
      </c>
      <c r="AD98" s="178">
        <f t="shared" si="35"/>
        <v>0</v>
      </c>
      <c r="AE98" s="178">
        <f t="shared" si="35"/>
        <v>0</v>
      </c>
      <c r="AF98" s="178">
        <f t="shared" si="35"/>
        <v>0</v>
      </c>
      <c r="AG98" s="178">
        <f t="shared" si="35"/>
        <v>0</v>
      </c>
      <c r="AH98" s="178">
        <f t="shared" ref="AH98:AS98" si="36">SUM(AH100:AH120)</f>
        <v>5214</v>
      </c>
      <c r="AI98" s="178">
        <f t="shared" si="36"/>
        <v>4766</v>
      </c>
      <c r="AJ98" s="178">
        <f t="shared" si="36"/>
        <v>448</v>
      </c>
      <c r="AK98" s="178">
        <f t="shared" si="36"/>
        <v>3571</v>
      </c>
      <c r="AL98" s="178">
        <f t="shared" si="36"/>
        <v>2038</v>
      </c>
      <c r="AM98" s="178">
        <f t="shared" si="36"/>
        <v>235</v>
      </c>
      <c r="AN98" s="178">
        <f t="shared" si="36"/>
        <v>53</v>
      </c>
      <c r="AO98" s="178">
        <f t="shared" si="36"/>
        <v>5834</v>
      </c>
      <c r="AP98" s="178">
        <f t="shared" si="36"/>
        <v>147</v>
      </c>
      <c r="AQ98" s="178">
        <f t="shared" si="36"/>
        <v>2412</v>
      </c>
      <c r="AR98" s="178">
        <f t="shared" si="36"/>
        <v>2181</v>
      </c>
      <c r="AS98" s="178">
        <f t="shared" si="36"/>
        <v>231</v>
      </c>
    </row>
    <row r="99" spans="1:45" ht="13" x14ac:dyDescent="0.3">
      <c r="A99" s="95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95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95"/>
      <c r="AB99" s="95"/>
      <c r="AC99" s="95"/>
      <c r="AD99" s="95"/>
      <c r="AE99" s="95"/>
      <c r="AF99" s="94"/>
      <c r="AG99" s="95"/>
      <c r="AH99" s="95"/>
      <c r="AI99" s="95"/>
      <c r="AJ99" s="95"/>
      <c r="AK99" s="95"/>
      <c r="AL99" s="95"/>
      <c r="AM99" s="95"/>
      <c r="AN99" s="95"/>
      <c r="AO99" s="95"/>
      <c r="AP99" s="129"/>
      <c r="AQ99" s="122"/>
      <c r="AR99" s="95"/>
      <c r="AS99" s="122"/>
    </row>
    <row r="100" spans="1:45" ht="13" x14ac:dyDescent="0.3">
      <c r="A100" s="95" t="s">
        <v>87</v>
      </c>
      <c r="B100" s="179">
        <v>1917</v>
      </c>
      <c r="C100" s="179">
        <v>938</v>
      </c>
      <c r="D100" s="179">
        <v>2231</v>
      </c>
      <c r="E100" s="179">
        <v>1053</v>
      </c>
      <c r="F100" s="179">
        <v>2191</v>
      </c>
      <c r="G100" s="179">
        <v>1058</v>
      </c>
      <c r="H100" s="179">
        <v>1955</v>
      </c>
      <c r="I100" s="179">
        <v>978</v>
      </c>
      <c r="J100" s="179">
        <v>1606</v>
      </c>
      <c r="K100" s="179">
        <v>807</v>
      </c>
      <c r="L100" s="178">
        <f t="shared" ref="L100:M102" si="37">++B100+D100+F100+H100+J100</f>
        <v>9900</v>
      </c>
      <c r="M100" s="178">
        <f t="shared" si="37"/>
        <v>4834</v>
      </c>
      <c r="N100" s="95" t="s">
        <v>87</v>
      </c>
      <c r="O100" s="179">
        <v>34</v>
      </c>
      <c r="P100" s="179">
        <v>12</v>
      </c>
      <c r="Q100" s="179">
        <v>470</v>
      </c>
      <c r="R100" s="179">
        <v>197</v>
      </c>
      <c r="S100" s="179">
        <v>549</v>
      </c>
      <c r="T100" s="179">
        <v>249</v>
      </c>
      <c r="U100" s="179">
        <v>514</v>
      </c>
      <c r="V100" s="179">
        <v>241</v>
      </c>
      <c r="W100" s="179">
        <v>284</v>
      </c>
      <c r="X100" s="179">
        <v>155</v>
      </c>
      <c r="Y100" s="178">
        <f>O100+Q100+S100+U100+W100</f>
        <v>1851</v>
      </c>
      <c r="Z100" s="178">
        <f>P100+R100+T100+V100+X100</f>
        <v>854</v>
      </c>
      <c r="AA100" s="95" t="s">
        <v>87</v>
      </c>
      <c r="AB100" s="95"/>
      <c r="AC100" s="95"/>
      <c r="AD100" s="95"/>
      <c r="AE100" s="95"/>
      <c r="AF100" s="95"/>
      <c r="AG100" s="95"/>
      <c r="AH100" s="95">
        <f>AI100+AJ100</f>
        <v>139</v>
      </c>
      <c r="AI100" s="95">
        <v>134</v>
      </c>
      <c r="AJ100" s="95">
        <v>5</v>
      </c>
      <c r="AK100" s="95">
        <v>181</v>
      </c>
      <c r="AL100" s="95">
        <v>0</v>
      </c>
      <c r="AM100" s="95">
        <v>5</v>
      </c>
      <c r="AN100" s="95">
        <v>0</v>
      </c>
      <c r="AO100" s="173">
        <v>186</v>
      </c>
      <c r="AP100" s="95">
        <v>47</v>
      </c>
      <c r="AQ100" s="122">
        <f>+AR100+AS100</f>
        <v>13</v>
      </c>
      <c r="AR100" s="95">
        <v>13</v>
      </c>
      <c r="AS100" s="122"/>
    </row>
    <row r="101" spans="1:45" ht="13" x14ac:dyDescent="0.3">
      <c r="A101" s="95" t="s">
        <v>88</v>
      </c>
      <c r="B101" s="179">
        <v>3743</v>
      </c>
      <c r="C101" s="179">
        <v>1812</v>
      </c>
      <c r="D101" s="179">
        <v>2021</v>
      </c>
      <c r="E101" s="179">
        <v>931</v>
      </c>
      <c r="F101" s="179">
        <v>1295</v>
      </c>
      <c r="G101" s="179">
        <v>601</v>
      </c>
      <c r="H101" s="179">
        <v>877</v>
      </c>
      <c r="I101" s="179">
        <v>469</v>
      </c>
      <c r="J101" s="179">
        <v>573</v>
      </c>
      <c r="K101" s="179">
        <v>295</v>
      </c>
      <c r="L101" s="178">
        <f t="shared" si="37"/>
        <v>8509</v>
      </c>
      <c r="M101" s="178">
        <f t="shared" si="37"/>
        <v>4108</v>
      </c>
      <c r="N101" s="95" t="s">
        <v>88</v>
      </c>
      <c r="O101" s="179">
        <v>1186</v>
      </c>
      <c r="P101" s="179">
        <v>535</v>
      </c>
      <c r="Q101" s="179">
        <v>695</v>
      </c>
      <c r="R101" s="179">
        <v>308</v>
      </c>
      <c r="S101" s="179">
        <v>306</v>
      </c>
      <c r="T101" s="179">
        <v>127</v>
      </c>
      <c r="U101" s="179">
        <v>215</v>
      </c>
      <c r="V101" s="179">
        <v>114</v>
      </c>
      <c r="W101" s="179">
        <v>195</v>
      </c>
      <c r="X101" s="179">
        <v>103</v>
      </c>
      <c r="Y101" s="178">
        <f>O101+Q101+S101+U101+W101</f>
        <v>2597</v>
      </c>
      <c r="Z101" s="178">
        <f>P101+R101+T101+V101+X101</f>
        <v>1187</v>
      </c>
      <c r="AA101" s="95" t="s">
        <v>88</v>
      </c>
      <c r="AB101" s="95"/>
      <c r="AC101" s="95"/>
      <c r="AD101" s="95"/>
      <c r="AE101" s="95"/>
      <c r="AF101" s="95"/>
      <c r="AG101" s="95"/>
      <c r="AH101" s="95">
        <f>AI101+AJ101</f>
        <v>140</v>
      </c>
      <c r="AI101" s="95">
        <v>124</v>
      </c>
      <c r="AJ101" s="95">
        <v>16</v>
      </c>
      <c r="AK101" s="95">
        <v>103</v>
      </c>
      <c r="AL101" s="95">
        <v>59</v>
      </c>
      <c r="AM101" s="95">
        <v>0</v>
      </c>
      <c r="AN101" s="95">
        <v>0</v>
      </c>
      <c r="AO101" s="173">
        <v>162</v>
      </c>
      <c r="AP101" s="95">
        <v>2</v>
      </c>
      <c r="AQ101" s="122">
        <f>+AR101+AS101</f>
        <v>79</v>
      </c>
      <c r="AR101" s="95">
        <v>60</v>
      </c>
      <c r="AS101" s="122">
        <v>19</v>
      </c>
    </row>
    <row r="102" spans="1:45" ht="13" x14ac:dyDescent="0.3">
      <c r="A102" s="95" t="s">
        <v>77</v>
      </c>
      <c r="B102" s="179">
        <v>8861</v>
      </c>
      <c r="C102" s="179">
        <v>4377</v>
      </c>
      <c r="D102" s="179">
        <v>4193</v>
      </c>
      <c r="E102" s="179">
        <v>2130</v>
      </c>
      <c r="F102" s="179">
        <v>3058</v>
      </c>
      <c r="G102" s="179">
        <v>1509</v>
      </c>
      <c r="H102" s="179">
        <v>1511</v>
      </c>
      <c r="I102" s="179">
        <v>732</v>
      </c>
      <c r="J102" s="179">
        <v>1218</v>
      </c>
      <c r="K102" s="179">
        <v>601</v>
      </c>
      <c r="L102" s="178">
        <f t="shared" si="37"/>
        <v>18841</v>
      </c>
      <c r="M102" s="178">
        <f t="shared" si="37"/>
        <v>9349</v>
      </c>
      <c r="N102" s="95" t="s">
        <v>77</v>
      </c>
      <c r="O102" s="179">
        <v>3122</v>
      </c>
      <c r="P102" s="179">
        <v>1525</v>
      </c>
      <c r="Q102" s="179">
        <v>1083</v>
      </c>
      <c r="R102" s="179">
        <v>473</v>
      </c>
      <c r="S102" s="179">
        <v>780</v>
      </c>
      <c r="T102" s="179">
        <v>390</v>
      </c>
      <c r="U102" s="179">
        <v>314</v>
      </c>
      <c r="V102" s="179">
        <v>150</v>
      </c>
      <c r="W102" s="179">
        <v>362</v>
      </c>
      <c r="X102" s="179">
        <v>178</v>
      </c>
      <c r="Y102" s="178">
        <f t="shared" ref="Y102:Y120" si="38">O102+Q102+S102+U102+W102</f>
        <v>5661</v>
      </c>
      <c r="Z102" s="178">
        <f t="shared" ref="Z102:Z120" si="39">P102+R102+T102+V102+X102</f>
        <v>2716</v>
      </c>
      <c r="AA102" s="95" t="s">
        <v>77</v>
      </c>
      <c r="AB102" s="95"/>
      <c r="AC102" s="95"/>
      <c r="AD102" s="95"/>
      <c r="AE102" s="95"/>
      <c r="AF102" s="95"/>
      <c r="AG102" s="95"/>
      <c r="AH102" s="95">
        <f>AI102+AJ102</f>
        <v>259</v>
      </c>
      <c r="AI102" s="95">
        <v>237</v>
      </c>
      <c r="AJ102" s="95">
        <v>22</v>
      </c>
      <c r="AK102" s="95">
        <v>239</v>
      </c>
      <c r="AL102" s="95">
        <v>120</v>
      </c>
      <c r="AM102" s="95">
        <v>1</v>
      </c>
      <c r="AN102" s="95">
        <v>4</v>
      </c>
      <c r="AO102" s="173">
        <v>364</v>
      </c>
      <c r="AP102" s="95">
        <v>7</v>
      </c>
      <c r="AQ102" s="122">
        <f t="shared" ref="AQ102:AQ107" si="40">+AR102+AS102</f>
        <v>114</v>
      </c>
      <c r="AR102" s="95">
        <v>97</v>
      </c>
      <c r="AS102" s="122">
        <v>17</v>
      </c>
    </row>
    <row r="103" spans="1:45" ht="13" x14ac:dyDescent="0.3">
      <c r="A103" s="95" t="s">
        <v>78</v>
      </c>
      <c r="B103" s="179">
        <v>1388</v>
      </c>
      <c r="C103" s="179">
        <v>680</v>
      </c>
      <c r="D103" s="179">
        <v>752</v>
      </c>
      <c r="E103" s="179">
        <v>353</v>
      </c>
      <c r="F103" s="179">
        <v>478</v>
      </c>
      <c r="G103" s="179">
        <v>235</v>
      </c>
      <c r="H103" s="179">
        <v>243</v>
      </c>
      <c r="I103" s="179">
        <v>130</v>
      </c>
      <c r="J103" s="179">
        <v>127</v>
      </c>
      <c r="K103" s="179">
        <v>74</v>
      </c>
      <c r="L103" s="178">
        <f t="shared" ref="L103:L108" si="41">++B103+D103+F103+H103+J103</f>
        <v>2988</v>
      </c>
      <c r="M103" s="178">
        <f t="shared" ref="M103:M108" si="42">++C103+E103+G103+I103+K103</f>
        <v>1472</v>
      </c>
      <c r="N103" s="95" t="s">
        <v>78</v>
      </c>
      <c r="O103" s="179">
        <v>458</v>
      </c>
      <c r="P103" s="179">
        <v>227</v>
      </c>
      <c r="Q103" s="179">
        <v>211</v>
      </c>
      <c r="R103" s="179">
        <v>100</v>
      </c>
      <c r="S103" s="179">
        <v>72</v>
      </c>
      <c r="T103" s="179">
        <v>35</v>
      </c>
      <c r="U103" s="179">
        <v>34</v>
      </c>
      <c r="V103" s="179">
        <v>18</v>
      </c>
      <c r="W103" s="179">
        <v>15</v>
      </c>
      <c r="X103" s="179">
        <v>9</v>
      </c>
      <c r="Y103" s="178">
        <f t="shared" si="38"/>
        <v>790</v>
      </c>
      <c r="Z103" s="178">
        <f t="shared" si="39"/>
        <v>389</v>
      </c>
      <c r="AA103" s="95" t="s">
        <v>78</v>
      </c>
      <c r="AB103" s="95"/>
      <c r="AC103" s="95"/>
      <c r="AD103" s="95"/>
      <c r="AE103" s="95"/>
      <c r="AF103" s="95"/>
      <c r="AG103" s="95"/>
      <c r="AH103" s="95">
        <f t="shared" ref="AH103:AH120" si="43">AI103+AJ103</f>
        <v>42</v>
      </c>
      <c r="AI103" s="95">
        <v>30</v>
      </c>
      <c r="AJ103" s="95">
        <v>12</v>
      </c>
      <c r="AK103" s="95">
        <v>38</v>
      </c>
      <c r="AL103" s="95">
        <v>14</v>
      </c>
      <c r="AM103" s="95">
        <v>0</v>
      </c>
      <c r="AN103" s="95">
        <v>0</v>
      </c>
      <c r="AO103" s="173">
        <v>52</v>
      </c>
      <c r="AP103" s="95">
        <v>0</v>
      </c>
      <c r="AQ103" s="122">
        <f t="shared" si="40"/>
        <v>31</v>
      </c>
      <c r="AR103" s="95">
        <v>25</v>
      </c>
      <c r="AS103" s="122">
        <v>6</v>
      </c>
    </row>
    <row r="104" spans="1:45" ht="13" x14ac:dyDescent="0.3">
      <c r="A104" s="95" t="s">
        <v>79</v>
      </c>
      <c r="B104" s="179">
        <v>9294</v>
      </c>
      <c r="C104" s="179">
        <v>4545</v>
      </c>
      <c r="D104" s="179">
        <v>4832</v>
      </c>
      <c r="E104" s="179">
        <v>2318</v>
      </c>
      <c r="F104" s="179">
        <v>3747</v>
      </c>
      <c r="G104" s="179">
        <v>1866</v>
      </c>
      <c r="H104" s="179">
        <v>1946</v>
      </c>
      <c r="I104" s="179">
        <v>923</v>
      </c>
      <c r="J104" s="179">
        <v>1334</v>
      </c>
      <c r="K104" s="179">
        <v>605</v>
      </c>
      <c r="L104" s="178">
        <f t="shared" si="41"/>
        <v>21153</v>
      </c>
      <c r="M104" s="178">
        <f t="shared" si="42"/>
        <v>10257</v>
      </c>
      <c r="N104" s="95" t="s">
        <v>79</v>
      </c>
      <c r="O104" s="179">
        <v>4304</v>
      </c>
      <c r="P104" s="179">
        <v>2077</v>
      </c>
      <c r="Q104" s="179">
        <v>1515</v>
      </c>
      <c r="R104" s="179">
        <v>704</v>
      </c>
      <c r="S104" s="179">
        <v>1096</v>
      </c>
      <c r="T104" s="179">
        <v>526</v>
      </c>
      <c r="U104" s="179">
        <v>431</v>
      </c>
      <c r="V104" s="179">
        <v>200</v>
      </c>
      <c r="W104" s="179">
        <v>415</v>
      </c>
      <c r="X104" s="179">
        <v>185</v>
      </c>
      <c r="Y104" s="178">
        <f t="shared" si="38"/>
        <v>7761</v>
      </c>
      <c r="Z104" s="178">
        <f t="shared" si="39"/>
        <v>3692</v>
      </c>
      <c r="AA104" s="95" t="s">
        <v>79</v>
      </c>
      <c r="AB104" s="95"/>
      <c r="AC104" s="95"/>
      <c r="AD104" s="95"/>
      <c r="AE104" s="95"/>
      <c r="AF104" s="95"/>
      <c r="AG104" s="95"/>
      <c r="AH104" s="95">
        <f t="shared" si="43"/>
        <v>333</v>
      </c>
      <c r="AI104" s="95">
        <v>279</v>
      </c>
      <c r="AJ104" s="95">
        <v>54</v>
      </c>
      <c r="AK104" s="95">
        <v>182</v>
      </c>
      <c r="AL104" s="95">
        <v>182</v>
      </c>
      <c r="AM104" s="95">
        <v>11</v>
      </c>
      <c r="AN104" s="95">
        <v>42</v>
      </c>
      <c r="AO104" s="173">
        <v>354</v>
      </c>
      <c r="AP104" s="95">
        <v>3</v>
      </c>
      <c r="AQ104" s="122">
        <v>167</v>
      </c>
      <c r="AR104" s="95">
        <v>160</v>
      </c>
      <c r="AS104" s="122">
        <v>7</v>
      </c>
    </row>
    <row r="105" spans="1:45" ht="13" x14ac:dyDescent="0.3">
      <c r="A105" s="95" t="s">
        <v>80</v>
      </c>
      <c r="B105" s="179">
        <v>1889</v>
      </c>
      <c r="C105" s="179">
        <v>946</v>
      </c>
      <c r="D105" s="179">
        <v>754</v>
      </c>
      <c r="E105" s="179">
        <v>359</v>
      </c>
      <c r="F105" s="179">
        <v>486</v>
      </c>
      <c r="G105" s="179">
        <v>233</v>
      </c>
      <c r="H105" s="179">
        <v>213</v>
      </c>
      <c r="I105" s="179">
        <v>106</v>
      </c>
      <c r="J105" s="179">
        <v>149</v>
      </c>
      <c r="K105" s="179">
        <v>74</v>
      </c>
      <c r="L105" s="178">
        <f t="shared" si="41"/>
        <v>3491</v>
      </c>
      <c r="M105" s="178">
        <f t="shared" si="42"/>
        <v>1718</v>
      </c>
      <c r="N105" s="95" t="s">
        <v>80</v>
      </c>
      <c r="O105" s="179">
        <v>574</v>
      </c>
      <c r="P105" s="179">
        <v>272</v>
      </c>
      <c r="Q105" s="179">
        <v>206</v>
      </c>
      <c r="R105" s="179">
        <v>96</v>
      </c>
      <c r="S105" s="179">
        <v>140</v>
      </c>
      <c r="T105" s="179">
        <v>68</v>
      </c>
      <c r="U105" s="179">
        <v>27</v>
      </c>
      <c r="V105" s="179">
        <v>13</v>
      </c>
      <c r="W105" s="179">
        <v>37</v>
      </c>
      <c r="X105" s="179">
        <v>14</v>
      </c>
      <c r="Y105" s="178">
        <f t="shared" si="38"/>
        <v>984</v>
      </c>
      <c r="Z105" s="178">
        <f t="shared" si="39"/>
        <v>463</v>
      </c>
      <c r="AA105" s="95" t="s">
        <v>80</v>
      </c>
      <c r="AB105" s="95"/>
      <c r="AC105" s="95"/>
      <c r="AD105" s="95"/>
      <c r="AE105" s="95"/>
      <c r="AF105" s="95"/>
      <c r="AG105" s="95"/>
      <c r="AH105" s="95">
        <f t="shared" si="43"/>
        <v>57</v>
      </c>
      <c r="AI105" s="95">
        <v>52</v>
      </c>
      <c r="AJ105" s="95">
        <v>5</v>
      </c>
      <c r="AK105" s="95">
        <v>49</v>
      </c>
      <c r="AL105" s="95">
        <v>17</v>
      </c>
      <c r="AM105" s="95">
        <v>0</v>
      </c>
      <c r="AN105" s="95">
        <v>0</v>
      </c>
      <c r="AO105" s="173">
        <v>66</v>
      </c>
      <c r="AP105" s="95">
        <v>1</v>
      </c>
      <c r="AQ105" s="122">
        <f t="shared" si="40"/>
        <v>44</v>
      </c>
      <c r="AR105" s="95">
        <v>30</v>
      </c>
      <c r="AS105" s="122">
        <v>14</v>
      </c>
    </row>
    <row r="106" spans="1:45" ht="13" x14ac:dyDescent="0.3">
      <c r="A106" s="95" t="s">
        <v>81</v>
      </c>
      <c r="B106" s="179">
        <v>11306</v>
      </c>
      <c r="C106" s="179">
        <v>5479</v>
      </c>
      <c r="D106" s="179">
        <v>6168</v>
      </c>
      <c r="E106" s="179">
        <v>2909</v>
      </c>
      <c r="F106" s="179">
        <v>4235</v>
      </c>
      <c r="G106" s="179">
        <v>2066</v>
      </c>
      <c r="H106" s="179">
        <v>2279</v>
      </c>
      <c r="I106" s="179">
        <v>1108</v>
      </c>
      <c r="J106" s="179">
        <v>1426</v>
      </c>
      <c r="K106" s="179">
        <v>664</v>
      </c>
      <c r="L106" s="178">
        <f t="shared" si="41"/>
        <v>25414</v>
      </c>
      <c r="M106" s="178">
        <f t="shared" si="42"/>
        <v>12226</v>
      </c>
      <c r="N106" s="95" t="s">
        <v>81</v>
      </c>
      <c r="O106" s="179">
        <v>4781</v>
      </c>
      <c r="P106" s="179">
        <v>2300</v>
      </c>
      <c r="Q106" s="179">
        <v>1406</v>
      </c>
      <c r="R106" s="179">
        <v>632</v>
      </c>
      <c r="S106" s="179">
        <v>988</v>
      </c>
      <c r="T106" s="179">
        <v>491</v>
      </c>
      <c r="U106" s="179">
        <v>440</v>
      </c>
      <c r="V106" s="179">
        <v>213</v>
      </c>
      <c r="W106" s="179">
        <v>347</v>
      </c>
      <c r="X106" s="179">
        <v>147</v>
      </c>
      <c r="Y106" s="178">
        <f t="shared" si="38"/>
        <v>7962</v>
      </c>
      <c r="Z106" s="178">
        <f t="shared" si="39"/>
        <v>3783</v>
      </c>
      <c r="AA106" s="95" t="s">
        <v>81</v>
      </c>
      <c r="AB106" s="95"/>
      <c r="AC106" s="95"/>
      <c r="AD106" s="95"/>
      <c r="AE106" s="95"/>
      <c r="AF106" s="95"/>
      <c r="AG106" s="95"/>
      <c r="AH106" s="95">
        <f t="shared" si="43"/>
        <v>404</v>
      </c>
      <c r="AI106" s="95">
        <v>342</v>
      </c>
      <c r="AJ106" s="95">
        <v>62</v>
      </c>
      <c r="AK106" s="95">
        <v>240</v>
      </c>
      <c r="AL106" s="95">
        <v>244</v>
      </c>
      <c r="AM106" s="95">
        <v>1</v>
      </c>
      <c r="AN106" s="95">
        <v>0</v>
      </c>
      <c r="AO106" s="173">
        <v>485</v>
      </c>
      <c r="AP106" s="95">
        <v>20</v>
      </c>
      <c r="AQ106" s="122">
        <f t="shared" si="40"/>
        <v>155</v>
      </c>
      <c r="AR106" s="95">
        <v>154</v>
      </c>
      <c r="AS106" s="122">
        <v>1</v>
      </c>
    </row>
    <row r="107" spans="1:45" ht="13" x14ac:dyDescent="0.3">
      <c r="A107" s="95" t="s">
        <v>82</v>
      </c>
      <c r="B107" s="179">
        <v>9272</v>
      </c>
      <c r="C107" s="179">
        <v>4461</v>
      </c>
      <c r="D107" s="179">
        <v>6348</v>
      </c>
      <c r="E107" s="179">
        <v>3074</v>
      </c>
      <c r="F107" s="179">
        <v>5562</v>
      </c>
      <c r="G107" s="179">
        <v>2711</v>
      </c>
      <c r="H107" s="179">
        <v>3604</v>
      </c>
      <c r="I107" s="179">
        <v>1854</v>
      </c>
      <c r="J107" s="179">
        <v>2444</v>
      </c>
      <c r="K107" s="179">
        <v>1235</v>
      </c>
      <c r="L107" s="178">
        <f t="shared" si="41"/>
        <v>27230</v>
      </c>
      <c r="M107" s="178">
        <f t="shared" si="42"/>
        <v>13335</v>
      </c>
      <c r="N107" s="95" t="s">
        <v>82</v>
      </c>
      <c r="O107" s="179">
        <v>3860</v>
      </c>
      <c r="P107" s="179">
        <v>1826</v>
      </c>
      <c r="Q107" s="179">
        <v>2332</v>
      </c>
      <c r="R107" s="179">
        <v>1079</v>
      </c>
      <c r="S107" s="179">
        <v>2287</v>
      </c>
      <c r="T107" s="179">
        <v>1105</v>
      </c>
      <c r="U107" s="179">
        <v>1159</v>
      </c>
      <c r="V107" s="179">
        <v>595</v>
      </c>
      <c r="W107" s="179">
        <v>862</v>
      </c>
      <c r="X107" s="179">
        <v>428</v>
      </c>
      <c r="Y107" s="178">
        <f t="shared" si="38"/>
        <v>10500</v>
      </c>
      <c r="Z107" s="178">
        <f t="shared" si="39"/>
        <v>5033</v>
      </c>
      <c r="AA107" s="95" t="s">
        <v>82</v>
      </c>
      <c r="AB107" s="95"/>
      <c r="AC107" s="95"/>
      <c r="AD107" s="95"/>
      <c r="AE107" s="95"/>
      <c r="AF107" s="95"/>
      <c r="AG107" s="95"/>
      <c r="AH107" s="95">
        <f t="shared" si="43"/>
        <v>387</v>
      </c>
      <c r="AI107" s="95">
        <v>365</v>
      </c>
      <c r="AJ107" s="95">
        <v>22</v>
      </c>
      <c r="AK107" s="95">
        <v>275</v>
      </c>
      <c r="AL107" s="95">
        <v>186</v>
      </c>
      <c r="AM107" s="95">
        <v>2</v>
      </c>
      <c r="AN107" s="95">
        <v>0</v>
      </c>
      <c r="AO107" s="173">
        <v>463</v>
      </c>
      <c r="AP107" s="95">
        <v>8</v>
      </c>
      <c r="AQ107" s="122">
        <f t="shared" si="40"/>
        <v>160</v>
      </c>
      <c r="AR107" s="95">
        <v>149</v>
      </c>
      <c r="AS107" s="122">
        <v>11</v>
      </c>
    </row>
    <row r="108" spans="1:45" ht="13" x14ac:dyDescent="0.3">
      <c r="A108" s="95" t="s">
        <v>83</v>
      </c>
      <c r="B108" s="179">
        <v>18090</v>
      </c>
      <c r="C108" s="179">
        <v>8785</v>
      </c>
      <c r="D108" s="179">
        <v>9422</v>
      </c>
      <c r="E108" s="179">
        <v>4548</v>
      </c>
      <c r="F108" s="179">
        <v>7602</v>
      </c>
      <c r="G108" s="179">
        <v>3707</v>
      </c>
      <c r="H108" s="179">
        <v>4905</v>
      </c>
      <c r="I108" s="179">
        <v>2443</v>
      </c>
      <c r="J108" s="179">
        <v>3638</v>
      </c>
      <c r="K108" s="179">
        <v>1640</v>
      </c>
      <c r="L108" s="178">
        <f t="shared" si="41"/>
        <v>43657</v>
      </c>
      <c r="M108" s="178">
        <f t="shared" si="42"/>
        <v>21123</v>
      </c>
      <c r="N108" s="95" t="s">
        <v>83</v>
      </c>
      <c r="O108" s="179">
        <v>8048</v>
      </c>
      <c r="P108" s="179">
        <v>3869</v>
      </c>
      <c r="Q108" s="179">
        <v>3328</v>
      </c>
      <c r="R108" s="179">
        <v>1626</v>
      </c>
      <c r="S108" s="179">
        <v>2775</v>
      </c>
      <c r="T108" s="179">
        <v>1376</v>
      </c>
      <c r="U108" s="179">
        <v>1439</v>
      </c>
      <c r="V108" s="179">
        <v>728</v>
      </c>
      <c r="W108" s="179">
        <v>1300</v>
      </c>
      <c r="X108" s="179">
        <v>563</v>
      </c>
      <c r="Y108" s="178">
        <f t="shared" si="38"/>
        <v>16890</v>
      </c>
      <c r="Z108" s="178">
        <f t="shared" si="39"/>
        <v>8162</v>
      </c>
      <c r="AA108" s="95" t="s">
        <v>83</v>
      </c>
      <c r="AB108" s="95"/>
      <c r="AC108" s="95"/>
      <c r="AD108" s="95"/>
      <c r="AE108" s="95"/>
      <c r="AF108" s="95"/>
      <c r="AG108" s="95"/>
      <c r="AH108" s="95">
        <f t="shared" si="43"/>
        <v>619</v>
      </c>
      <c r="AI108" s="95">
        <v>584</v>
      </c>
      <c r="AJ108" s="95">
        <v>35</v>
      </c>
      <c r="AK108" s="95">
        <v>316</v>
      </c>
      <c r="AL108" s="95">
        <v>231</v>
      </c>
      <c r="AM108" s="95">
        <v>26</v>
      </c>
      <c r="AN108" s="95">
        <v>1</v>
      </c>
      <c r="AO108" s="173">
        <v>574</v>
      </c>
      <c r="AP108" s="95">
        <v>4</v>
      </c>
      <c r="AQ108" s="122">
        <f>+AR108+AS108</f>
        <v>258</v>
      </c>
      <c r="AR108" s="95">
        <v>243</v>
      </c>
      <c r="AS108" s="122">
        <v>15</v>
      </c>
    </row>
    <row r="109" spans="1:45" ht="13" x14ac:dyDescent="0.3">
      <c r="A109" s="95" t="s">
        <v>84</v>
      </c>
      <c r="B109" s="179">
        <v>2328</v>
      </c>
      <c r="C109" s="179">
        <v>1073</v>
      </c>
      <c r="D109" s="179">
        <v>759</v>
      </c>
      <c r="E109" s="179">
        <v>345</v>
      </c>
      <c r="F109" s="179">
        <v>341</v>
      </c>
      <c r="G109" s="179">
        <v>153</v>
      </c>
      <c r="H109" s="179">
        <v>231</v>
      </c>
      <c r="I109" s="179">
        <v>90</v>
      </c>
      <c r="J109" s="179">
        <v>175</v>
      </c>
      <c r="K109" s="179">
        <v>69</v>
      </c>
      <c r="L109" s="178">
        <f t="shared" ref="L109:L120" si="44">++B109+D109+F109+H109+J109</f>
        <v>3834</v>
      </c>
      <c r="M109" s="178">
        <f t="shared" ref="M109:M120" si="45">++C109+E109+G109+I109+K109</f>
        <v>1730</v>
      </c>
      <c r="N109" s="95" t="s">
        <v>84</v>
      </c>
      <c r="O109" s="179">
        <v>727</v>
      </c>
      <c r="P109" s="179">
        <v>327</v>
      </c>
      <c r="Q109" s="179">
        <v>195</v>
      </c>
      <c r="R109" s="179">
        <v>82</v>
      </c>
      <c r="S109" s="179">
        <v>89</v>
      </c>
      <c r="T109" s="179">
        <v>38</v>
      </c>
      <c r="U109" s="179">
        <v>49</v>
      </c>
      <c r="V109" s="179">
        <v>21</v>
      </c>
      <c r="W109" s="179">
        <v>50</v>
      </c>
      <c r="X109" s="179">
        <v>21</v>
      </c>
      <c r="Y109" s="178">
        <f t="shared" si="38"/>
        <v>1110</v>
      </c>
      <c r="Z109" s="178">
        <f t="shared" si="39"/>
        <v>489</v>
      </c>
      <c r="AA109" s="95" t="s">
        <v>84</v>
      </c>
      <c r="AB109" s="95"/>
      <c r="AC109" s="95"/>
      <c r="AD109" s="95"/>
      <c r="AE109" s="95"/>
      <c r="AF109" s="95"/>
      <c r="AG109" s="95"/>
      <c r="AH109" s="95">
        <f t="shared" si="43"/>
        <v>64</v>
      </c>
      <c r="AI109" s="95">
        <v>55</v>
      </c>
      <c r="AJ109" s="95">
        <v>9</v>
      </c>
      <c r="AK109" s="95">
        <v>65</v>
      </c>
      <c r="AL109" s="95">
        <v>10</v>
      </c>
      <c r="AM109" s="95">
        <v>0</v>
      </c>
      <c r="AN109" s="95">
        <v>0</v>
      </c>
      <c r="AO109" s="173">
        <v>75</v>
      </c>
      <c r="AP109" s="95">
        <v>2</v>
      </c>
      <c r="AQ109" s="122">
        <f t="shared" ref="AQ109:AQ120" si="46">+AR109+AS109</f>
        <v>57</v>
      </c>
      <c r="AR109" s="95">
        <v>44</v>
      </c>
      <c r="AS109" s="122">
        <v>13</v>
      </c>
    </row>
    <row r="110" spans="1:45" ht="13" x14ac:dyDescent="0.3">
      <c r="A110" s="95" t="s">
        <v>85</v>
      </c>
      <c r="B110" s="179">
        <v>1257</v>
      </c>
      <c r="C110" s="179">
        <v>600</v>
      </c>
      <c r="D110" s="179">
        <v>596</v>
      </c>
      <c r="E110" s="179">
        <v>292</v>
      </c>
      <c r="F110" s="179">
        <v>334</v>
      </c>
      <c r="G110" s="179">
        <v>144</v>
      </c>
      <c r="H110" s="179">
        <v>124</v>
      </c>
      <c r="I110" s="179">
        <v>55</v>
      </c>
      <c r="J110" s="179">
        <v>97</v>
      </c>
      <c r="K110" s="179">
        <v>50</v>
      </c>
      <c r="L110" s="178">
        <f t="shared" si="44"/>
        <v>2408</v>
      </c>
      <c r="M110" s="178">
        <f t="shared" si="45"/>
        <v>1141</v>
      </c>
      <c r="N110" s="95" t="s">
        <v>85</v>
      </c>
      <c r="O110" s="179">
        <v>713</v>
      </c>
      <c r="P110" s="179">
        <v>337</v>
      </c>
      <c r="Q110" s="179">
        <v>175</v>
      </c>
      <c r="R110" s="179">
        <v>80</v>
      </c>
      <c r="S110" s="179">
        <v>77</v>
      </c>
      <c r="T110" s="179">
        <v>37</v>
      </c>
      <c r="U110" s="179">
        <v>33</v>
      </c>
      <c r="V110" s="179">
        <v>18</v>
      </c>
      <c r="W110" s="179">
        <v>16</v>
      </c>
      <c r="X110" s="179">
        <v>7</v>
      </c>
      <c r="Y110" s="178">
        <f t="shared" si="38"/>
        <v>1014</v>
      </c>
      <c r="Z110" s="178">
        <f t="shared" si="39"/>
        <v>479</v>
      </c>
      <c r="AA110" s="95" t="s">
        <v>85</v>
      </c>
      <c r="AB110" s="95"/>
      <c r="AC110" s="95"/>
      <c r="AD110" s="95"/>
      <c r="AE110" s="95"/>
      <c r="AF110" s="95"/>
      <c r="AG110" s="95"/>
      <c r="AH110" s="95">
        <f t="shared" si="43"/>
        <v>31</v>
      </c>
      <c r="AI110" s="95">
        <v>26</v>
      </c>
      <c r="AJ110" s="95">
        <v>5</v>
      </c>
      <c r="AK110" s="95">
        <v>29</v>
      </c>
      <c r="AL110" s="95">
        <v>12</v>
      </c>
      <c r="AM110" s="95">
        <v>0</v>
      </c>
      <c r="AN110" s="95">
        <v>0</v>
      </c>
      <c r="AO110" s="173">
        <v>41</v>
      </c>
      <c r="AP110" s="95">
        <v>0</v>
      </c>
      <c r="AQ110" s="122">
        <f t="shared" si="46"/>
        <v>20</v>
      </c>
      <c r="AR110" s="95">
        <v>16</v>
      </c>
      <c r="AS110" s="122">
        <v>4</v>
      </c>
    </row>
    <row r="111" spans="1:45" ht="13" x14ac:dyDescent="0.3">
      <c r="A111" s="95" t="s">
        <v>86</v>
      </c>
      <c r="B111" s="179">
        <v>8979</v>
      </c>
      <c r="C111" s="179">
        <v>4458</v>
      </c>
      <c r="D111" s="179">
        <v>4471</v>
      </c>
      <c r="E111" s="179">
        <v>2198</v>
      </c>
      <c r="F111" s="179">
        <v>3067</v>
      </c>
      <c r="G111" s="179">
        <v>1617</v>
      </c>
      <c r="H111" s="179">
        <v>1373</v>
      </c>
      <c r="I111" s="179">
        <v>704</v>
      </c>
      <c r="J111" s="179">
        <v>813</v>
      </c>
      <c r="K111" s="179">
        <v>442</v>
      </c>
      <c r="L111" s="178">
        <f t="shared" si="44"/>
        <v>18703</v>
      </c>
      <c r="M111" s="178">
        <f t="shared" si="45"/>
        <v>9419</v>
      </c>
      <c r="N111" s="95" t="s">
        <v>86</v>
      </c>
      <c r="O111" s="179">
        <v>3491</v>
      </c>
      <c r="P111" s="179">
        <v>1693</v>
      </c>
      <c r="Q111" s="179">
        <v>1313</v>
      </c>
      <c r="R111" s="179">
        <v>612</v>
      </c>
      <c r="S111" s="179">
        <v>1053</v>
      </c>
      <c r="T111" s="179">
        <v>551</v>
      </c>
      <c r="U111" s="179">
        <v>392</v>
      </c>
      <c r="V111" s="179">
        <v>202</v>
      </c>
      <c r="W111" s="179">
        <v>319</v>
      </c>
      <c r="X111" s="179">
        <v>174</v>
      </c>
      <c r="Y111" s="178">
        <f t="shared" si="38"/>
        <v>6568</v>
      </c>
      <c r="Z111" s="178">
        <f t="shared" si="39"/>
        <v>3232</v>
      </c>
      <c r="AA111" s="95" t="s">
        <v>86</v>
      </c>
      <c r="AB111" s="95"/>
      <c r="AC111" s="95"/>
      <c r="AD111" s="95"/>
      <c r="AE111" s="95"/>
      <c r="AF111" s="95"/>
      <c r="AG111" s="95"/>
      <c r="AH111" s="95">
        <f t="shared" si="43"/>
        <v>299</v>
      </c>
      <c r="AI111" s="95">
        <v>276</v>
      </c>
      <c r="AJ111" s="95">
        <v>23</v>
      </c>
      <c r="AK111" s="95">
        <v>157</v>
      </c>
      <c r="AL111" s="95">
        <v>144</v>
      </c>
      <c r="AM111" s="95">
        <v>8</v>
      </c>
      <c r="AN111" s="95">
        <v>1</v>
      </c>
      <c r="AO111" s="173">
        <v>310</v>
      </c>
      <c r="AP111" s="95">
        <v>6</v>
      </c>
      <c r="AQ111" s="122">
        <f t="shared" si="46"/>
        <v>153</v>
      </c>
      <c r="AR111" s="95">
        <v>144</v>
      </c>
      <c r="AS111" s="122">
        <v>9</v>
      </c>
    </row>
    <row r="112" spans="1:45" ht="13" x14ac:dyDescent="0.3">
      <c r="A112" s="95" t="s">
        <v>89</v>
      </c>
      <c r="B112" s="179">
        <v>3666</v>
      </c>
      <c r="C112" s="179">
        <v>1819</v>
      </c>
      <c r="D112" s="179">
        <v>1988</v>
      </c>
      <c r="E112" s="179">
        <v>1011</v>
      </c>
      <c r="F112" s="179">
        <v>1362</v>
      </c>
      <c r="G112" s="179">
        <v>659</v>
      </c>
      <c r="H112" s="179">
        <v>803</v>
      </c>
      <c r="I112" s="179">
        <v>401</v>
      </c>
      <c r="J112" s="179">
        <v>516</v>
      </c>
      <c r="K112" s="179">
        <v>249</v>
      </c>
      <c r="L112" s="178">
        <f t="shared" si="44"/>
        <v>8335</v>
      </c>
      <c r="M112" s="178">
        <f t="shared" si="45"/>
        <v>4139</v>
      </c>
      <c r="N112" s="95" t="s">
        <v>89</v>
      </c>
      <c r="O112" s="179">
        <v>1152</v>
      </c>
      <c r="P112" s="179">
        <v>566</v>
      </c>
      <c r="Q112" s="179">
        <v>573</v>
      </c>
      <c r="R112" s="179">
        <v>267</v>
      </c>
      <c r="S112" s="179">
        <v>400</v>
      </c>
      <c r="T112" s="179">
        <v>192</v>
      </c>
      <c r="U112" s="179">
        <v>200</v>
      </c>
      <c r="V112" s="179">
        <v>106</v>
      </c>
      <c r="W112" s="179">
        <v>121</v>
      </c>
      <c r="X112" s="179">
        <v>55</v>
      </c>
      <c r="Y112" s="178">
        <f t="shared" si="38"/>
        <v>2446</v>
      </c>
      <c r="Z112" s="178">
        <f t="shared" si="39"/>
        <v>1186</v>
      </c>
      <c r="AA112" s="95" t="s">
        <v>89</v>
      </c>
      <c r="AB112" s="95"/>
      <c r="AC112" s="95"/>
      <c r="AD112" s="95"/>
      <c r="AE112" s="95"/>
      <c r="AF112" s="95"/>
      <c r="AG112" s="95"/>
      <c r="AH112" s="95">
        <f t="shared" si="43"/>
        <v>126</v>
      </c>
      <c r="AI112" s="95">
        <v>114</v>
      </c>
      <c r="AJ112" s="95">
        <v>12</v>
      </c>
      <c r="AK112" s="95">
        <v>114</v>
      </c>
      <c r="AL112" s="95">
        <v>6</v>
      </c>
      <c r="AM112" s="95">
        <v>0</v>
      </c>
      <c r="AN112" s="95">
        <v>0</v>
      </c>
      <c r="AO112" s="173">
        <v>120</v>
      </c>
      <c r="AP112" s="95">
        <v>2</v>
      </c>
      <c r="AQ112" s="122">
        <f t="shared" si="46"/>
        <v>85</v>
      </c>
      <c r="AR112" s="95">
        <v>58</v>
      </c>
      <c r="AS112" s="122">
        <v>27</v>
      </c>
    </row>
    <row r="113" spans="1:45" ht="13" x14ac:dyDescent="0.3">
      <c r="A113" s="95" t="s">
        <v>90</v>
      </c>
      <c r="B113" s="179">
        <v>7426</v>
      </c>
      <c r="C113" s="179">
        <v>3588</v>
      </c>
      <c r="D113" s="179">
        <v>4097</v>
      </c>
      <c r="E113" s="179">
        <v>1943</v>
      </c>
      <c r="F113" s="179">
        <v>2720</v>
      </c>
      <c r="G113" s="179">
        <v>1194</v>
      </c>
      <c r="H113" s="179">
        <v>1601</v>
      </c>
      <c r="I113" s="179">
        <v>693</v>
      </c>
      <c r="J113" s="179">
        <v>1041</v>
      </c>
      <c r="K113" s="179">
        <v>434</v>
      </c>
      <c r="L113" s="178">
        <f t="shared" si="44"/>
        <v>16885</v>
      </c>
      <c r="M113" s="178">
        <f t="shared" si="45"/>
        <v>7852</v>
      </c>
      <c r="N113" s="95" t="s">
        <v>90</v>
      </c>
      <c r="O113" s="179">
        <v>2984</v>
      </c>
      <c r="P113" s="179">
        <v>1428</v>
      </c>
      <c r="Q113" s="179">
        <v>1110</v>
      </c>
      <c r="R113" s="179">
        <v>535</v>
      </c>
      <c r="S113" s="179">
        <v>794</v>
      </c>
      <c r="T113" s="179">
        <v>368</v>
      </c>
      <c r="U113" s="179">
        <v>488</v>
      </c>
      <c r="V113" s="179">
        <v>214</v>
      </c>
      <c r="W113" s="179">
        <v>300</v>
      </c>
      <c r="X113" s="179">
        <v>123</v>
      </c>
      <c r="Y113" s="178">
        <f t="shared" si="38"/>
        <v>5676</v>
      </c>
      <c r="Z113" s="178">
        <f t="shared" si="39"/>
        <v>2668</v>
      </c>
      <c r="AA113" s="95" t="s">
        <v>90</v>
      </c>
      <c r="AB113" s="95"/>
      <c r="AC113" s="95"/>
      <c r="AD113" s="95"/>
      <c r="AE113" s="95"/>
      <c r="AF113" s="95"/>
      <c r="AG113" s="95"/>
      <c r="AH113" s="95">
        <f t="shared" si="43"/>
        <v>231</v>
      </c>
      <c r="AI113" s="95">
        <v>213</v>
      </c>
      <c r="AJ113" s="95">
        <v>18</v>
      </c>
      <c r="AK113" s="95">
        <v>183</v>
      </c>
      <c r="AL113" s="95">
        <v>97</v>
      </c>
      <c r="AM113" s="95">
        <v>3</v>
      </c>
      <c r="AN113" s="95">
        <v>0</v>
      </c>
      <c r="AO113" s="173">
        <v>283</v>
      </c>
      <c r="AP113" s="95">
        <v>1</v>
      </c>
      <c r="AQ113" s="122">
        <f t="shared" si="46"/>
        <v>96</v>
      </c>
      <c r="AR113" s="95">
        <v>88</v>
      </c>
      <c r="AS113" s="122">
        <v>8</v>
      </c>
    </row>
    <row r="114" spans="1:45" ht="13" x14ac:dyDescent="0.3">
      <c r="A114" s="95" t="s">
        <v>91</v>
      </c>
      <c r="B114" s="179">
        <v>23719</v>
      </c>
      <c r="C114" s="179">
        <v>12375</v>
      </c>
      <c r="D114" s="179">
        <v>10717</v>
      </c>
      <c r="E114" s="179">
        <v>5175</v>
      </c>
      <c r="F114" s="179">
        <v>8738</v>
      </c>
      <c r="G114" s="179">
        <v>4265</v>
      </c>
      <c r="H114" s="179">
        <v>5338</v>
      </c>
      <c r="I114" s="179">
        <v>2542</v>
      </c>
      <c r="J114" s="179">
        <v>4270</v>
      </c>
      <c r="K114" s="179">
        <v>1846</v>
      </c>
      <c r="L114" s="178">
        <f t="shared" si="44"/>
        <v>52782</v>
      </c>
      <c r="M114" s="178">
        <f t="shared" si="45"/>
        <v>26203</v>
      </c>
      <c r="N114" s="95" t="s">
        <v>91</v>
      </c>
      <c r="O114" s="179">
        <v>8506</v>
      </c>
      <c r="P114" s="179">
        <v>4207</v>
      </c>
      <c r="Q114" s="179">
        <v>3498</v>
      </c>
      <c r="R114" s="179">
        <v>1654</v>
      </c>
      <c r="S114" s="179">
        <v>3134</v>
      </c>
      <c r="T114" s="179">
        <v>1534</v>
      </c>
      <c r="U114" s="179">
        <v>1554</v>
      </c>
      <c r="V114" s="179">
        <v>779</v>
      </c>
      <c r="W114" s="179">
        <v>1631</v>
      </c>
      <c r="X114" s="179">
        <v>681</v>
      </c>
      <c r="Y114" s="178">
        <f t="shared" si="38"/>
        <v>18323</v>
      </c>
      <c r="Z114" s="178">
        <f t="shared" si="39"/>
        <v>8855</v>
      </c>
      <c r="AA114" s="95" t="s">
        <v>91</v>
      </c>
      <c r="AB114" s="95"/>
      <c r="AC114" s="95"/>
      <c r="AD114" s="95"/>
      <c r="AE114" s="95"/>
      <c r="AF114" s="95"/>
      <c r="AG114" s="95"/>
      <c r="AH114" s="95">
        <f t="shared" si="43"/>
        <v>780</v>
      </c>
      <c r="AI114" s="95">
        <v>718</v>
      </c>
      <c r="AJ114" s="95">
        <v>62</v>
      </c>
      <c r="AK114" s="95">
        <v>398</v>
      </c>
      <c r="AL114" s="95">
        <v>315</v>
      </c>
      <c r="AM114" s="95">
        <v>10</v>
      </c>
      <c r="AN114" s="95">
        <v>0</v>
      </c>
      <c r="AO114" s="173">
        <v>723</v>
      </c>
      <c r="AP114" s="95">
        <v>13</v>
      </c>
      <c r="AQ114" s="122">
        <v>361</v>
      </c>
      <c r="AR114" s="95">
        <v>338</v>
      </c>
      <c r="AS114" s="122">
        <v>23</v>
      </c>
    </row>
    <row r="115" spans="1:45" ht="13" x14ac:dyDescent="0.3">
      <c r="A115" s="95" t="s">
        <v>92</v>
      </c>
      <c r="B115" s="179">
        <v>9078</v>
      </c>
      <c r="C115" s="179">
        <v>4408</v>
      </c>
      <c r="D115" s="179">
        <v>4452</v>
      </c>
      <c r="E115" s="179">
        <v>2144</v>
      </c>
      <c r="F115" s="179">
        <v>3759</v>
      </c>
      <c r="G115" s="179">
        <v>1859</v>
      </c>
      <c r="H115" s="179">
        <v>2515</v>
      </c>
      <c r="I115" s="179">
        <v>1248</v>
      </c>
      <c r="J115" s="179">
        <v>1642</v>
      </c>
      <c r="K115" s="179">
        <v>799</v>
      </c>
      <c r="L115" s="178">
        <f t="shared" si="44"/>
        <v>21446</v>
      </c>
      <c r="M115" s="178">
        <f t="shared" si="45"/>
        <v>10458</v>
      </c>
      <c r="N115" s="95" t="s">
        <v>92</v>
      </c>
      <c r="O115" s="179">
        <v>2924</v>
      </c>
      <c r="P115" s="179">
        <v>1389</v>
      </c>
      <c r="Q115" s="179">
        <v>1232</v>
      </c>
      <c r="R115" s="179">
        <v>596</v>
      </c>
      <c r="S115" s="179">
        <v>1187</v>
      </c>
      <c r="T115" s="179">
        <v>590</v>
      </c>
      <c r="U115" s="179">
        <v>696</v>
      </c>
      <c r="V115" s="179">
        <v>334</v>
      </c>
      <c r="W115" s="179">
        <v>459</v>
      </c>
      <c r="X115" s="179">
        <v>228</v>
      </c>
      <c r="Y115" s="178">
        <f t="shared" si="38"/>
        <v>6498</v>
      </c>
      <c r="Z115" s="178">
        <f t="shared" si="39"/>
        <v>3137</v>
      </c>
      <c r="AA115" s="95" t="s">
        <v>92</v>
      </c>
      <c r="AB115" s="95"/>
      <c r="AC115" s="95"/>
      <c r="AD115" s="95"/>
      <c r="AE115" s="95"/>
      <c r="AF115" s="95"/>
      <c r="AG115" s="95"/>
      <c r="AH115" s="95">
        <f t="shared" si="43"/>
        <v>330</v>
      </c>
      <c r="AI115" s="95">
        <v>307</v>
      </c>
      <c r="AJ115" s="95">
        <v>23</v>
      </c>
      <c r="AK115" s="95">
        <v>251</v>
      </c>
      <c r="AL115" s="95">
        <v>156</v>
      </c>
      <c r="AM115" s="95">
        <v>0</v>
      </c>
      <c r="AN115" s="95">
        <v>0</v>
      </c>
      <c r="AO115" s="173">
        <v>407</v>
      </c>
      <c r="AP115" s="95">
        <v>12</v>
      </c>
      <c r="AQ115" s="122">
        <f t="shared" si="46"/>
        <v>115</v>
      </c>
      <c r="AR115" s="95">
        <v>106</v>
      </c>
      <c r="AS115" s="122">
        <v>9</v>
      </c>
    </row>
    <row r="116" spans="1:45" ht="13" x14ac:dyDescent="0.3">
      <c r="A116" s="95" t="s">
        <v>93</v>
      </c>
      <c r="B116" s="179">
        <v>4221</v>
      </c>
      <c r="C116" s="179">
        <v>2062</v>
      </c>
      <c r="D116" s="179">
        <v>1680</v>
      </c>
      <c r="E116" s="179">
        <v>807</v>
      </c>
      <c r="F116" s="179">
        <v>1381</v>
      </c>
      <c r="G116" s="179">
        <v>673</v>
      </c>
      <c r="H116" s="179">
        <v>613</v>
      </c>
      <c r="I116" s="179">
        <v>290</v>
      </c>
      <c r="J116" s="179">
        <v>387</v>
      </c>
      <c r="K116" s="179">
        <v>175</v>
      </c>
      <c r="L116" s="178">
        <f t="shared" si="44"/>
        <v>8282</v>
      </c>
      <c r="M116" s="178">
        <f t="shared" si="45"/>
        <v>4007</v>
      </c>
      <c r="N116" s="95" t="s">
        <v>93</v>
      </c>
      <c r="O116" s="179">
        <v>1781</v>
      </c>
      <c r="P116" s="179">
        <v>880</v>
      </c>
      <c r="Q116" s="179">
        <v>465</v>
      </c>
      <c r="R116" s="179">
        <v>222</v>
      </c>
      <c r="S116" s="179">
        <v>426</v>
      </c>
      <c r="T116" s="179">
        <v>217</v>
      </c>
      <c r="U116" s="179">
        <v>175</v>
      </c>
      <c r="V116" s="179">
        <v>83</v>
      </c>
      <c r="W116" s="179">
        <v>106</v>
      </c>
      <c r="X116" s="179">
        <v>40</v>
      </c>
      <c r="Y116" s="178">
        <f t="shared" si="38"/>
        <v>2953</v>
      </c>
      <c r="Z116" s="178">
        <f t="shared" si="39"/>
        <v>1442</v>
      </c>
      <c r="AA116" s="95" t="s">
        <v>93</v>
      </c>
      <c r="AB116" s="95"/>
      <c r="AC116" s="95"/>
      <c r="AD116" s="95"/>
      <c r="AE116" s="95"/>
      <c r="AF116" s="95"/>
      <c r="AG116" s="95"/>
      <c r="AH116" s="95">
        <f t="shared" si="43"/>
        <v>117</v>
      </c>
      <c r="AI116" s="95">
        <v>108</v>
      </c>
      <c r="AJ116" s="95">
        <v>9</v>
      </c>
      <c r="AK116" s="95">
        <v>81</v>
      </c>
      <c r="AL116" s="95">
        <v>60</v>
      </c>
      <c r="AM116" s="95">
        <v>1</v>
      </c>
      <c r="AN116" s="95">
        <v>0</v>
      </c>
      <c r="AO116" s="173">
        <v>142</v>
      </c>
      <c r="AP116" s="95">
        <v>2</v>
      </c>
      <c r="AQ116" s="122">
        <f t="shared" si="46"/>
        <v>74</v>
      </c>
      <c r="AR116" s="95">
        <v>66</v>
      </c>
      <c r="AS116" s="122">
        <v>8</v>
      </c>
    </row>
    <row r="117" spans="1:45" ht="13" x14ac:dyDescent="0.3">
      <c r="A117" s="95" t="s">
        <v>94</v>
      </c>
      <c r="B117" s="179">
        <v>1222</v>
      </c>
      <c r="C117" s="179">
        <v>576</v>
      </c>
      <c r="D117" s="179">
        <v>572</v>
      </c>
      <c r="E117" s="179">
        <v>255</v>
      </c>
      <c r="F117" s="179">
        <v>272</v>
      </c>
      <c r="G117" s="179">
        <v>140</v>
      </c>
      <c r="H117" s="179">
        <v>97</v>
      </c>
      <c r="I117" s="179">
        <v>44</v>
      </c>
      <c r="J117" s="179">
        <v>202</v>
      </c>
      <c r="K117" s="179">
        <v>102</v>
      </c>
      <c r="L117" s="178">
        <f t="shared" si="44"/>
        <v>2365</v>
      </c>
      <c r="M117" s="178">
        <f t="shared" si="45"/>
        <v>1117</v>
      </c>
      <c r="N117" s="95" t="s">
        <v>94</v>
      </c>
      <c r="O117" s="179">
        <v>638</v>
      </c>
      <c r="P117" s="179">
        <v>310</v>
      </c>
      <c r="Q117" s="179">
        <v>128</v>
      </c>
      <c r="R117" s="179">
        <v>45</v>
      </c>
      <c r="S117" s="179">
        <v>39</v>
      </c>
      <c r="T117" s="179">
        <v>21</v>
      </c>
      <c r="U117" s="179">
        <v>10</v>
      </c>
      <c r="V117" s="179">
        <v>5</v>
      </c>
      <c r="W117" s="179">
        <v>33</v>
      </c>
      <c r="X117" s="179">
        <v>10</v>
      </c>
      <c r="Y117" s="178">
        <f t="shared" si="38"/>
        <v>848</v>
      </c>
      <c r="Z117" s="178">
        <f t="shared" si="39"/>
        <v>391</v>
      </c>
      <c r="AA117" s="95" t="s">
        <v>94</v>
      </c>
      <c r="AB117" s="95"/>
      <c r="AC117" s="95"/>
      <c r="AD117" s="95"/>
      <c r="AE117" s="95"/>
      <c r="AF117" s="95"/>
      <c r="AG117" s="95"/>
      <c r="AH117" s="95">
        <f t="shared" si="43"/>
        <v>44</v>
      </c>
      <c r="AI117" s="95">
        <v>36</v>
      </c>
      <c r="AJ117" s="95">
        <v>8</v>
      </c>
      <c r="AK117" s="95">
        <v>57</v>
      </c>
      <c r="AL117" s="95">
        <v>0</v>
      </c>
      <c r="AM117" s="95">
        <v>0</v>
      </c>
      <c r="AN117" s="95">
        <v>0</v>
      </c>
      <c r="AO117" s="173">
        <v>57</v>
      </c>
      <c r="AP117" s="95">
        <v>1</v>
      </c>
      <c r="AQ117" s="122">
        <f t="shared" si="46"/>
        <v>32</v>
      </c>
      <c r="AR117" s="95">
        <v>25</v>
      </c>
      <c r="AS117" s="122">
        <v>7</v>
      </c>
    </row>
    <row r="118" spans="1:45" ht="13" x14ac:dyDescent="0.3">
      <c r="A118" s="95" t="s">
        <v>95</v>
      </c>
      <c r="B118" s="179">
        <v>12013</v>
      </c>
      <c r="C118" s="179">
        <v>5870</v>
      </c>
      <c r="D118" s="179">
        <v>6362</v>
      </c>
      <c r="E118" s="179">
        <v>3050</v>
      </c>
      <c r="F118" s="179">
        <v>4549</v>
      </c>
      <c r="G118" s="179">
        <v>2228</v>
      </c>
      <c r="H118" s="179">
        <v>2300</v>
      </c>
      <c r="I118" s="179">
        <v>1071</v>
      </c>
      <c r="J118" s="179">
        <v>1572</v>
      </c>
      <c r="K118" s="179">
        <v>686</v>
      </c>
      <c r="L118" s="178">
        <f t="shared" si="44"/>
        <v>26796</v>
      </c>
      <c r="M118" s="178">
        <f t="shared" si="45"/>
        <v>12905</v>
      </c>
      <c r="N118" s="95" t="s">
        <v>95</v>
      </c>
      <c r="O118" s="179">
        <v>4629</v>
      </c>
      <c r="P118" s="179">
        <v>2249</v>
      </c>
      <c r="Q118" s="179">
        <v>1691</v>
      </c>
      <c r="R118" s="179">
        <v>801</v>
      </c>
      <c r="S118" s="179">
        <v>1295</v>
      </c>
      <c r="T118" s="179">
        <v>630</v>
      </c>
      <c r="U118" s="179">
        <v>551</v>
      </c>
      <c r="V118" s="179">
        <v>248</v>
      </c>
      <c r="W118" s="179">
        <v>435</v>
      </c>
      <c r="X118" s="179">
        <v>192</v>
      </c>
      <c r="Y118" s="178">
        <f t="shared" si="38"/>
        <v>8601</v>
      </c>
      <c r="Z118" s="178">
        <f t="shared" si="39"/>
        <v>4120</v>
      </c>
      <c r="AA118" s="95" t="s">
        <v>95</v>
      </c>
      <c r="AB118" s="95"/>
      <c r="AC118" s="95"/>
      <c r="AD118" s="95"/>
      <c r="AE118" s="95"/>
      <c r="AF118" s="95"/>
      <c r="AG118" s="95"/>
      <c r="AH118" s="95">
        <f t="shared" si="43"/>
        <v>448</v>
      </c>
      <c r="AI118" s="95">
        <v>426</v>
      </c>
      <c r="AJ118" s="95">
        <v>22</v>
      </c>
      <c r="AK118" s="95">
        <v>257</v>
      </c>
      <c r="AL118" s="95">
        <v>32</v>
      </c>
      <c r="AM118" s="95">
        <v>166</v>
      </c>
      <c r="AN118" s="95">
        <v>2</v>
      </c>
      <c r="AO118" s="173">
        <v>457</v>
      </c>
      <c r="AP118" s="95">
        <v>8</v>
      </c>
      <c r="AQ118" s="122">
        <f t="shared" si="46"/>
        <v>183</v>
      </c>
      <c r="AR118" s="95">
        <v>180</v>
      </c>
      <c r="AS118" s="122">
        <v>3</v>
      </c>
    </row>
    <row r="119" spans="1:45" ht="13" x14ac:dyDescent="0.3">
      <c r="A119" s="95" t="s">
        <v>96</v>
      </c>
      <c r="B119" s="179">
        <v>2493</v>
      </c>
      <c r="C119" s="179">
        <v>1160</v>
      </c>
      <c r="D119" s="179">
        <v>1293</v>
      </c>
      <c r="E119" s="179">
        <v>674</v>
      </c>
      <c r="F119" s="179">
        <v>851</v>
      </c>
      <c r="G119" s="179">
        <v>364</v>
      </c>
      <c r="H119" s="179">
        <v>312</v>
      </c>
      <c r="I119" s="179">
        <v>129</v>
      </c>
      <c r="J119" s="179">
        <v>205</v>
      </c>
      <c r="K119" s="179">
        <v>114</v>
      </c>
      <c r="L119" s="178">
        <f t="shared" si="44"/>
        <v>5154</v>
      </c>
      <c r="M119" s="178">
        <f t="shared" si="45"/>
        <v>2441</v>
      </c>
      <c r="N119" s="95" t="s">
        <v>96</v>
      </c>
      <c r="O119" s="179">
        <v>974</v>
      </c>
      <c r="P119" s="179">
        <v>438</v>
      </c>
      <c r="Q119" s="179">
        <v>411</v>
      </c>
      <c r="R119" s="179">
        <v>207</v>
      </c>
      <c r="S119" s="179">
        <v>274</v>
      </c>
      <c r="T119" s="179">
        <v>118</v>
      </c>
      <c r="U119" s="179">
        <v>102</v>
      </c>
      <c r="V119" s="179">
        <v>50</v>
      </c>
      <c r="W119" s="179">
        <v>62</v>
      </c>
      <c r="X119" s="179">
        <v>34</v>
      </c>
      <c r="Y119" s="178">
        <f t="shared" si="38"/>
        <v>1823</v>
      </c>
      <c r="Z119" s="178">
        <f t="shared" si="39"/>
        <v>847</v>
      </c>
      <c r="AA119" s="95" t="s">
        <v>96</v>
      </c>
      <c r="AB119" s="95"/>
      <c r="AC119" s="95"/>
      <c r="AD119" s="95"/>
      <c r="AE119" s="95"/>
      <c r="AF119" s="95"/>
      <c r="AG119" s="95"/>
      <c r="AH119" s="95">
        <f t="shared" si="43"/>
        <v>84</v>
      </c>
      <c r="AI119" s="95">
        <v>66</v>
      </c>
      <c r="AJ119" s="95">
        <v>18</v>
      </c>
      <c r="AK119" s="95">
        <v>69</v>
      </c>
      <c r="AL119" s="95">
        <v>19</v>
      </c>
      <c r="AM119" s="95">
        <v>0</v>
      </c>
      <c r="AN119" s="95">
        <v>1</v>
      </c>
      <c r="AO119" s="173">
        <v>89</v>
      </c>
      <c r="AP119" s="95">
        <v>0</v>
      </c>
      <c r="AQ119" s="122">
        <f t="shared" si="46"/>
        <v>66</v>
      </c>
      <c r="AR119" s="95">
        <v>55</v>
      </c>
      <c r="AS119" s="122">
        <v>11</v>
      </c>
    </row>
    <row r="120" spans="1:45" ht="13" x14ac:dyDescent="0.3">
      <c r="A120" s="119" t="s">
        <v>97</v>
      </c>
      <c r="B120" s="180">
        <v>8959</v>
      </c>
      <c r="C120" s="180">
        <v>4417</v>
      </c>
      <c r="D120" s="180">
        <v>5207</v>
      </c>
      <c r="E120" s="180">
        <v>2592</v>
      </c>
      <c r="F120" s="180">
        <v>3312</v>
      </c>
      <c r="G120" s="180">
        <v>1648</v>
      </c>
      <c r="H120" s="180">
        <v>1896</v>
      </c>
      <c r="I120" s="180">
        <v>954</v>
      </c>
      <c r="J120" s="180">
        <v>1102</v>
      </c>
      <c r="K120" s="180">
        <v>565</v>
      </c>
      <c r="L120" s="198">
        <f t="shared" si="44"/>
        <v>20476</v>
      </c>
      <c r="M120" s="198">
        <f t="shared" si="45"/>
        <v>10176</v>
      </c>
      <c r="N120" s="119" t="s">
        <v>97</v>
      </c>
      <c r="O120" s="180">
        <v>3381</v>
      </c>
      <c r="P120" s="180">
        <v>1709</v>
      </c>
      <c r="Q120" s="180">
        <v>1336</v>
      </c>
      <c r="R120" s="180">
        <v>654</v>
      </c>
      <c r="S120" s="180">
        <v>1091</v>
      </c>
      <c r="T120" s="180">
        <v>534</v>
      </c>
      <c r="U120" s="180">
        <v>529</v>
      </c>
      <c r="V120" s="180">
        <v>265</v>
      </c>
      <c r="W120" s="180">
        <v>403</v>
      </c>
      <c r="X120" s="180">
        <v>209</v>
      </c>
      <c r="Y120" s="198">
        <f t="shared" si="38"/>
        <v>6740</v>
      </c>
      <c r="Z120" s="198">
        <f t="shared" si="39"/>
        <v>3371</v>
      </c>
      <c r="AA120" s="119" t="s">
        <v>97</v>
      </c>
      <c r="AB120" s="119"/>
      <c r="AC120" s="119"/>
      <c r="AD120" s="119"/>
      <c r="AE120" s="119"/>
      <c r="AF120" s="119"/>
      <c r="AG120" s="119"/>
      <c r="AH120" s="119">
        <f t="shared" si="43"/>
        <v>280</v>
      </c>
      <c r="AI120" s="119">
        <v>274</v>
      </c>
      <c r="AJ120" s="119">
        <v>6</v>
      </c>
      <c r="AK120" s="119">
        <v>287</v>
      </c>
      <c r="AL120" s="119">
        <v>134</v>
      </c>
      <c r="AM120" s="119">
        <v>1</v>
      </c>
      <c r="AN120" s="119">
        <v>2</v>
      </c>
      <c r="AO120" s="175">
        <v>424</v>
      </c>
      <c r="AP120" s="119">
        <v>8</v>
      </c>
      <c r="AQ120" s="124">
        <f t="shared" si="46"/>
        <v>149</v>
      </c>
      <c r="AR120" s="119">
        <v>130</v>
      </c>
      <c r="AS120" s="124">
        <v>19</v>
      </c>
    </row>
    <row r="121" spans="1:45" x14ac:dyDescent="0.25"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337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</row>
    <row r="122" spans="1:45" x14ac:dyDescent="0.25">
      <c r="A122" s="112" t="s">
        <v>190</v>
      </c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12" t="s">
        <v>191</v>
      </c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12" t="s">
        <v>554</v>
      </c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</row>
    <row r="123" spans="1:45" x14ac:dyDescent="0.25">
      <c r="A123" s="112" t="s">
        <v>11</v>
      </c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12" t="s">
        <v>11</v>
      </c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12" t="s">
        <v>26</v>
      </c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</row>
    <row r="124" spans="1:45" x14ac:dyDescent="0.25">
      <c r="A124" s="112" t="s">
        <v>149</v>
      </c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12" t="s">
        <v>149</v>
      </c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12" t="s">
        <v>149</v>
      </c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</row>
    <row r="125" spans="1:45" x14ac:dyDescent="0.25"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</row>
    <row r="126" spans="1:45" x14ac:dyDescent="0.25">
      <c r="A126" s="115" t="s">
        <v>334</v>
      </c>
      <c r="B126" s="176"/>
      <c r="C126" s="176"/>
      <c r="D126" s="176"/>
      <c r="E126" s="176"/>
      <c r="F126" s="176"/>
      <c r="G126" s="176"/>
      <c r="H126" s="176"/>
      <c r="I126" s="176"/>
      <c r="J126" s="176" t="s">
        <v>368</v>
      </c>
      <c r="K126" s="176"/>
      <c r="L126" s="176"/>
      <c r="M126" s="176"/>
      <c r="N126" s="115" t="s">
        <v>334</v>
      </c>
      <c r="O126" s="176"/>
      <c r="P126" s="176"/>
      <c r="Q126" s="176"/>
      <c r="R126" s="176"/>
      <c r="S126" s="176"/>
      <c r="T126" s="176"/>
      <c r="U126" s="176"/>
      <c r="V126" s="176"/>
      <c r="W126" s="176" t="s">
        <v>368</v>
      </c>
      <c r="X126" s="176"/>
      <c r="Y126" s="176"/>
      <c r="Z126" s="176"/>
      <c r="AA126" s="115" t="s">
        <v>334</v>
      </c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O126" s="128"/>
      <c r="AP126" s="128"/>
      <c r="AR126" s="128" t="s">
        <v>368</v>
      </c>
    </row>
    <row r="127" spans="1:45" x14ac:dyDescent="0.25"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</row>
    <row r="128" spans="1:45" ht="15.5" x14ac:dyDescent="0.35">
      <c r="A128" s="116"/>
      <c r="B128" s="41" t="s">
        <v>325</v>
      </c>
      <c r="C128" s="97"/>
      <c r="D128" s="41" t="s">
        <v>326</v>
      </c>
      <c r="E128" s="97"/>
      <c r="F128" s="41" t="s">
        <v>327</v>
      </c>
      <c r="G128" s="97"/>
      <c r="H128" s="41" t="s">
        <v>328</v>
      </c>
      <c r="I128" s="97"/>
      <c r="J128" s="41" t="s">
        <v>329</v>
      </c>
      <c r="K128" s="97"/>
      <c r="L128" s="41" t="s">
        <v>157</v>
      </c>
      <c r="M128" s="97"/>
      <c r="N128" s="116"/>
      <c r="O128" s="41" t="s">
        <v>325</v>
      </c>
      <c r="P128" s="97"/>
      <c r="Q128" s="41" t="s">
        <v>326</v>
      </c>
      <c r="R128" s="97"/>
      <c r="S128" s="41" t="s">
        <v>327</v>
      </c>
      <c r="T128" s="97"/>
      <c r="U128" s="41" t="s">
        <v>328</v>
      </c>
      <c r="V128" s="97"/>
      <c r="W128" s="41" t="s">
        <v>329</v>
      </c>
      <c r="X128" s="97"/>
      <c r="Y128" s="41" t="s">
        <v>157</v>
      </c>
      <c r="Z128" s="97"/>
      <c r="AA128" s="359"/>
      <c r="AB128" s="457" t="s">
        <v>164</v>
      </c>
      <c r="AC128" s="457"/>
      <c r="AD128" s="457"/>
      <c r="AE128" s="457"/>
      <c r="AF128" s="457"/>
      <c r="AG128" s="458"/>
      <c r="AH128" s="306" t="s">
        <v>7</v>
      </c>
      <c r="AI128" s="355"/>
      <c r="AJ128" s="118"/>
      <c r="AK128" s="306" t="s">
        <v>527</v>
      </c>
      <c r="AL128" s="360"/>
      <c r="AM128" s="118"/>
      <c r="AN128" s="247"/>
      <c r="AO128" s="117"/>
      <c r="AP128" s="361" t="s">
        <v>528</v>
      </c>
      <c r="AQ128" s="306" t="s">
        <v>529</v>
      </c>
      <c r="AR128" s="355"/>
      <c r="AS128" s="362"/>
    </row>
    <row r="129" spans="1:45" ht="21" x14ac:dyDescent="0.3">
      <c r="A129" s="119" t="s">
        <v>21</v>
      </c>
      <c r="B129" s="44" t="s">
        <v>375</v>
      </c>
      <c r="C129" s="44" t="s">
        <v>330</v>
      </c>
      <c r="D129" s="44" t="s">
        <v>375</v>
      </c>
      <c r="E129" s="44" t="s">
        <v>330</v>
      </c>
      <c r="F129" s="44" t="s">
        <v>375</v>
      </c>
      <c r="G129" s="44" t="s">
        <v>330</v>
      </c>
      <c r="H129" s="44" t="s">
        <v>375</v>
      </c>
      <c r="I129" s="44" t="s">
        <v>330</v>
      </c>
      <c r="J129" s="44" t="s">
        <v>375</v>
      </c>
      <c r="K129" s="44" t="s">
        <v>330</v>
      </c>
      <c r="L129" s="44" t="s">
        <v>375</v>
      </c>
      <c r="M129" s="44" t="s">
        <v>330</v>
      </c>
      <c r="N129" s="119" t="s">
        <v>21</v>
      </c>
      <c r="O129" s="44" t="s">
        <v>375</v>
      </c>
      <c r="P129" s="44" t="s">
        <v>330</v>
      </c>
      <c r="Q129" s="44" t="s">
        <v>375</v>
      </c>
      <c r="R129" s="44" t="s">
        <v>330</v>
      </c>
      <c r="S129" s="44" t="s">
        <v>375</v>
      </c>
      <c r="T129" s="44" t="s">
        <v>330</v>
      </c>
      <c r="U129" s="44" t="s">
        <v>375</v>
      </c>
      <c r="V129" s="44" t="s">
        <v>330</v>
      </c>
      <c r="W129" s="44" t="s">
        <v>375</v>
      </c>
      <c r="X129" s="44" t="s">
        <v>330</v>
      </c>
      <c r="Y129" s="44" t="s">
        <v>375</v>
      </c>
      <c r="Z129" s="44" t="s">
        <v>330</v>
      </c>
      <c r="AA129" s="363" t="s">
        <v>21</v>
      </c>
      <c r="AB129" s="248" t="s">
        <v>530</v>
      </c>
      <c r="AC129" s="248" t="s">
        <v>531</v>
      </c>
      <c r="AD129" s="248" t="s">
        <v>532</v>
      </c>
      <c r="AE129" s="248" t="s">
        <v>533</v>
      </c>
      <c r="AF129" s="248" t="s">
        <v>534</v>
      </c>
      <c r="AG129" s="315" t="s">
        <v>324</v>
      </c>
      <c r="AH129" s="315" t="s">
        <v>535</v>
      </c>
      <c r="AI129" s="364" t="s">
        <v>536</v>
      </c>
      <c r="AJ129" s="364" t="s">
        <v>537</v>
      </c>
      <c r="AK129" s="365" t="s">
        <v>538</v>
      </c>
      <c r="AL129" s="253" t="s">
        <v>539</v>
      </c>
      <c r="AM129" s="253" t="s">
        <v>346</v>
      </c>
      <c r="AN129" s="253" t="s">
        <v>540</v>
      </c>
      <c r="AO129" s="366" t="s">
        <v>541</v>
      </c>
      <c r="AP129" s="367" t="s">
        <v>158</v>
      </c>
      <c r="AQ129" s="368" t="s">
        <v>175</v>
      </c>
      <c r="AR129" s="307" t="s">
        <v>170</v>
      </c>
      <c r="AS129" s="368" t="s">
        <v>176</v>
      </c>
    </row>
    <row r="130" spans="1:45" x14ac:dyDescent="0.25">
      <c r="A130" s="95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95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16"/>
      <c r="AB130" s="238"/>
      <c r="AC130" s="238"/>
      <c r="AD130" s="238"/>
      <c r="AE130" s="238"/>
      <c r="AF130" s="116"/>
      <c r="AG130" s="109"/>
      <c r="AH130" s="251"/>
      <c r="AI130" s="251"/>
      <c r="AJ130" s="109"/>
      <c r="AK130" s="109"/>
      <c r="AL130" s="109"/>
      <c r="AM130" s="109"/>
      <c r="AN130" s="238"/>
      <c r="AO130" s="109"/>
      <c r="AP130" s="372"/>
      <c r="AQ130" s="305"/>
      <c r="AR130" s="116"/>
      <c r="AS130" s="305"/>
    </row>
    <row r="131" spans="1:45" ht="13" x14ac:dyDescent="0.3">
      <c r="A131" s="94" t="s">
        <v>332</v>
      </c>
      <c r="B131" s="178">
        <f>SUM(B133:B150)</f>
        <v>260579</v>
      </c>
      <c r="C131" s="178">
        <f t="shared" ref="C131:M131" si="47">SUM(C133:C150)</f>
        <v>125915</v>
      </c>
      <c r="D131" s="178">
        <f t="shared" si="47"/>
        <v>120986</v>
      </c>
      <c r="E131" s="178">
        <f t="shared" si="47"/>
        <v>58366</v>
      </c>
      <c r="F131" s="178">
        <f t="shared" si="47"/>
        <v>92024</v>
      </c>
      <c r="G131" s="178">
        <f t="shared" si="47"/>
        <v>45840</v>
      </c>
      <c r="H131" s="178">
        <f t="shared" si="47"/>
        <v>53564</v>
      </c>
      <c r="I131" s="178">
        <f t="shared" si="47"/>
        <v>27161</v>
      </c>
      <c r="J131" s="178">
        <f t="shared" si="47"/>
        <v>37790</v>
      </c>
      <c r="K131" s="178">
        <f t="shared" si="47"/>
        <v>19499</v>
      </c>
      <c r="L131" s="178">
        <f t="shared" si="47"/>
        <v>564943</v>
      </c>
      <c r="M131" s="178">
        <f t="shared" si="47"/>
        <v>276781</v>
      </c>
      <c r="N131" s="94" t="s">
        <v>332</v>
      </c>
      <c r="O131" s="178">
        <f>SUM(O133:O150)</f>
        <v>117692</v>
      </c>
      <c r="P131" s="178">
        <f t="shared" ref="P131:Z131" si="48">SUM(P133:P150)</f>
        <v>55404</v>
      </c>
      <c r="Q131" s="178">
        <f t="shared" si="48"/>
        <v>38412</v>
      </c>
      <c r="R131" s="178">
        <f t="shared" si="48"/>
        <v>17573</v>
      </c>
      <c r="S131" s="178">
        <f t="shared" si="48"/>
        <v>33094</v>
      </c>
      <c r="T131" s="178">
        <f t="shared" si="48"/>
        <v>16087</v>
      </c>
      <c r="U131" s="178">
        <f t="shared" si="48"/>
        <v>13797</v>
      </c>
      <c r="V131" s="178">
        <f t="shared" si="48"/>
        <v>6897</v>
      </c>
      <c r="W131" s="178">
        <f t="shared" si="48"/>
        <v>11678</v>
      </c>
      <c r="X131" s="178">
        <f t="shared" si="48"/>
        <v>5950</v>
      </c>
      <c r="Y131" s="178">
        <f t="shared" si="48"/>
        <v>214673</v>
      </c>
      <c r="Z131" s="178">
        <f t="shared" si="48"/>
        <v>101911</v>
      </c>
      <c r="AA131" s="94" t="s">
        <v>332</v>
      </c>
      <c r="AB131" s="178">
        <f t="shared" ref="AB131:AG131" si="49">SUM(AB135:AB150)</f>
        <v>0</v>
      </c>
      <c r="AC131" s="178">
        <f t="shared" si="49"/>
        <v>0</v>
      </c>
      <c r="AD131" s="178">
        <f t="shared" si="49"/>
        <v>0</v>
      </c>
      <c r="AE131" s="178">
        <f t="shared" si="49"/>
        <v>0</v>
      </c>
      <c r="AF131" s="178">
        <f t="shared" si="49"/>
        <v>0</v>
      </c>
      <c r="AG131" s="178">
        <f t="shared" si="49"/>
        <v>0</v>
      </c>
      <c r="AH131" s="178">
        <f t="shared" ref="AH131:AS131" si="50">SUM(AH133:AH150)</f>
        <v>8337</v>
      </c>
      <c r="AI131" s="178">
        <f t="shared" si="50"/>
        <v>7439</v>
      </c>
      <c r="AJ131" s="178">
        <f t="shared" si="50"/>
        <v>898</v>
      </c>
      <c r="AK131" s="178">
        <f t="shared" si="50"/>
        <v>5548</v>
      </c>
      <c r="AL131" s="178">
        <f t="shared" si="50"/>
        <v>2883</v>
      </c>
      <c r="AM131" s="178">
        <f t="shared" si="50"/>
        <v>172</v>
      </c>
      <c r="AN131" s="178">
        <f t="shared" si="50"/>
        <v>87</v>
      </c>
      <c r="AO131" s="178">
        <f t="shared" si="50"/>
        <v>8690</v>
      </c>
      <c r="AP131" s="178">
        <f t="shared" si="50"/>
        <v>232</v>
      </c>
      <c r="AQ131" s="178">
        <f t="shared" si="50"/>
        <v>3169</v>
      </c>
      <c r="AR131" s="178">
        <f t="shared" si="50"/>
        <v>3003</v>
      </c>
      <c r="AS131" s="178">
        <f t="shared" si="50"/>
        <v>166</v>
      </c>
    </row>
    <row r="132" spans="1:45" ht="13" x14ac:dyDescent="0.3">
      <c r="A132" s="95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95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8"/>
      <c r="Z132" s="178"/>
      <c r="AA132" s="95"/>
      <c r="AB132" s="95"/>
      <c r="AC132" s="95"/>
      <c r="AD132" s="95"/>
      <c r="AE132" s="95"/>
      <c r="AF132" s="94"/>
      <c r="AG132" s="95"/>
      <c r="AH132" s="95"/>
      <c r="AI132" s="95"/>
      <c r="AJ132" s="95"/>
      <c r="AK132" s="95"/>
      <c r="AL132" s="95"/>
      <c r="AM132" s="95"/>
      <c r="AN132" s="95"/>
      <c r="AO132" s="95"/>
      <c r="AP132" s="129"/>
      <c r="AQ132" s="122"/>
      <c r="AR132" s="95"/>
      <c r="AS132" s="122"/>
    </row>
    <row r="133" spans="1:45" ht="13" x14ac:dyDescent="0.3">
      <c r="A133" s="95" t="s">
        <v>51</v>
      </c>
      <c r="B133" s="179">
        <v>4201</v>
      </c>
      <c r="C133" s="179">
        <v>1930</v>
      </c>
      <c r="D133" s="179">
        <v>3906</v>
      </c>
      <c r="E133" s="179">
        <v>1912</v>
      </c>
      <c r="F133" s="179">
        <v>4197</v>
      </c>
      <c r="G133" s="179">
        <v>2055</v>
      </c>
      <c r="H133" s="179">
        <v>3588</v>
      </c>
      <c r="I133" s="179">
        <v>1897</v>
      </c>
      <c r="J133" s="179">
        <v>2793</v>
      </c>
      <c r="K133" s="179">
        <v>1501</v>
      </c>
      <c r="L133" s="178">
        <f t="shared" ref="L133:M135" si="51">++B133+D133+F133+H133+J133</f>
        <v>18685</v>
      </c>
      <c r="M133" s="178">
        <f t="shared" si="51"/>
        <v>9295</v>
      </c>
      <c r="N133" s="95" t="s">
        <v>51</v>
      </c>
      <c r="O133" s="401">
        <v>1487</v>
      </c>
      <c r="P133" s="401">
        <v>649</v>
      </c>
      <c r="Q133" s="401">
        <v>1029</v>
      </c>
      <c r="R133" s="401">
        <v>456</v>
      </c>
      <c r="S133" s="401">
        <v>1462</v>
      </c>
      <c r="T133" s="401">
        <v>678</v>
      </c>
      <c r="U133" s="401">
        <v>1056</v>
      </c>
      <c r="V133" s="401">
        <v>566</v>
      </c>
      <c r="W133" s="401">
        <v>646</v>
      </c>
      <c r="X133" s="357">
        <v>360</v>
      </c>
      <c r="Y133" s="178">
        <f>O133+Q133+S133+U133+W133</f>
        <v>5680</v>
      </c>
      <c r="Z133" s="178">
        <f>P133+R133+T133+V133+X133</f>
        <v>2709</v>
      </c>
      <c r="AA133" s="95" t="s">
        <v>51</v>
      </c>
      <c r="AB133" s="95"/>
      <c r="AC133" s="95"/>
      <c r="AD133" s="95"/>
      <c r="AE133" s="95"/>
      <c r="AF133" s="95"/>
      <c r="AG133" s="95"/>
      <c r="AH133" s="95">
        <f>AI133+AJ133</f>
        <v>226</v>
      </c>
      <c r="AI133" s="95">
        <v>216</v>
      </c>
      <c r="AJ133" s="95">
        <v>10</v>
      </c>
      <c r="AK133" s="95">
        <v>343</v>
      </c>
      <c r="AL133" s="95">
        <v>6</v>
      </c>
      <c r="AM133" s="95">
        <v>0</v>
      </c>
      <c r="AN133" s="95">
        <v>0</v>
      </c>
      <c r="AO133" s="95">
        <f t="shared" ref="AO133:AO150" si="52">+AK133+AL133+AM133+AN133</f>
        <v>349</v>
      </c>
      <c r="AP133" s="95">
        <v>56</v>
      </c>
      <c r="AQ133" s="122">
        <f>+AR133+AS133</f>
        <v>24</v>
      </c>
      <c r="AR133" s="95">
        <v>24</v>
      </c>
      <c r="AS133" s="122"/>
    </row>
    <row r="134" spans="1:45" ht="13" x14ac:dyDescent="0.3">
      <c r="A134" s="131" t="s">
        <v>52</v>
      </c>
      <c r="B134" s="179">
        <v>18585</v>
      </c>
      <c r="C134" s="179">
        <v>9044</v>
      </c>
      <c r="D134" s="179">
        <v>7864</v>
      </c>
      <c r="E134" s="179">
        <v>3786</v>
      </c>
      <c r="F134" s="179">
        <v>5415</v>
      </c>
      <c r="G134" s="179">
        <v>2705</v>
      </c>
      <c r="H134" s="179">
        <v>2350</v>
      </c>
      <c r="I134" s="179">
        <v>1193</v>
      </c>
      <c r="J134" s="179">
        <v>1953</v>
      </c>
      <c r="K134" s="179">
        <v>959</v>
      </c>
      <c r="L134" s="178">
        <f t="shared" si="51"/>
        <v>36167</v>
      </c>
      <c r="M134" s="178">
        <f t="shared" si="51"/>
        <v>17687</v>
      </c>
      <c r="N134" s="131" t="s">
        <v>52</v>
      </c>
      <c r="O134" s="401">
        <v>6935</v>
      </c>
      <c r="P134" s="401">
        <v>3291</v>
      </c>
      <c r="Q134" s="401">
        <v>2402</v>
      </c>
      <c r="R134" s="401">
        <v>1074</v>
      </c>
      <c r="S134" s="401">
        <v>1918</v>
      </c>
      <c r="T134" s="401">
        <v>955</v>
      </c>
      <c r="U134" s="401">
        <v>526</v>
      </c>
      <c r="V134" s="401">
        <v>261</v>
      </c>
      <c r="W134" s="401">
        <v>711</v>
      </c>
      <c r="X134" s="357">
        <v>348</v>
      </c>
      <c r="Y134" s="178">
        <f>O134+Q134+S134+U134+W134</f>
        <v>12492</v>
      </c>
      <c r="Z134" s="178">
        <f>P134+R134+T134+V134+X134</f>
        <v>5929</v>
      </c>
      <c r="AA134" s="131" t="s">
        <v>52</v>
      </c>
      <c r="AB134" s="95"/>
      <c r="AC134" s="95"/>
      <c r="AD134" s="95"/>
      <c r="AE134" s="95"/>
      <c r="AF134" s="95"/>
      <c r="AG134" s="95"/>
      <c r="AH134" s="95">
        <f>AI134+AJ134</f>
        <v>537</v>
      </c>
      <c r="AI134" s="95">
        <v>488</v>
      </c>
      <c r="AJ134" s="95">
        <v>49</v>
      </c>
      <c r="AK134" s="95">
        <v>342</v>
      </c>
      <c r="AL134" s="95">
        <v>125</v>
      </c>
      <c r="AM134" s="95">
        <v>7</v>
      </c>
      <c r="AN134" s="95">
        <v>4</v>
      </c>
      <c r="AO134" s="95">
        <f t="shared" si="52"/>
        <v>478</v>
      </c>
      <c r="AP134" s="95">
        <v>1</v>
      </c>
      <c r="AQ134" s="122">
        <f>+AR134+AS134</f>
        <v>247</v>
      </c>
      <c r="AR134" s="95">
        <v>228</v>
      </c>
      <c r="AS134" s="122">
        <v>19</v>
      </c>
    </row>
    <row r="135" spans="1:45" ht="13" x14ac:dyDescent="0.3">
      <c r="A135" s="95" t="s">
        <v>36</v>
      </c>
      <c r="B135" s="179">
        <v>17161</v>
      </c>
      <c r="C135" s="179">
        <v>8258</v>
      </c>
      <c r="D135" s="179">
        <v>10451</v>
      </c>
      <c r="E135" s="179">
        <v>5149</v>
      </c>
      <c r="F135" s="179">
        <v>8323</v>
      </c>
      <c r="G135" s="179">
        <v>4334</v>
      </c>
      <c r="H135" s="179">
        <v>5868</v>
      </c>
      <c r="I135" s="179">
        <v>3051</v>
      </c>
      <c r="J135" s="179">
        <v>4449</v>
      </c>
      <c r="K135" s="179">
        <v>2422</v>
      </c>
      <c r="L135" s="178">
        <f t="shared" si="51"/>
        <v>46252</v>
      </c>
      <c r="M135" s="178">
        <f t="shared" si="51"/>
        <v>23214</v>
      </c>
      <c r="N135" s="95" t="s">
        <v>36</v>
      </c>
      <c r="O135" s="401">
        <v>6673</v>
      </c>
      <c r="P135" s="401">
        <v>3031</v>
      </c>
      <c r="Q135" s="401">
        <v>2768</v>
      </c>
      <c r="R135" s="401">
        <v>1290</v>
      </c>
      <c r="S135" s="401">
        <v>2677</v>
      </c>
      <c r="T135" s="401">
        <v>1356</v>
      </c>
      <c r="U135" s="401">
        <v>1422</v>
      </c>
      <c r="V135" s="401">
        <v>686</v>
      </c>
      <c r="W135" s="401">
        <v>1332</v>
      </c>
      <c r="X135" s="357">
        <v>723</v>
      </c>
      <c r="Y135" s="178">
        <f t="shared" ref="Y135:Y150" si="53">O135+Q135+S135+U135+W135</f>
        <v>14872</v>
      </c>
      <c r="Z135" s="178">
        <f t="shared" ref="Z135:Z150" si="54">P135+R135+T135+V135+X135</f>
        <v>7086</v>
      </c>
      <c r="AA135" s="95" t="s">
        <v>36</v>
      </c>
      <c r="AB135" s="95"/>
      <c r="AC135" s="95"/>
      <c r="AD135" s="95"/>
      <c r="AE135" s="95"/>
      <c r="AF135" s="95"/>
      <c r="AG135" s="95"/>
      <c r="AH135" s="95">
        <f t="shared" ref="AH135:AH150" si="55">AI135+AJ135</f>
        <v>820</v>
      </c>
      <c r="AI135" s="95">
        <v>740</v>
      </c>
      <c r="AJ135" s="95">
        <v>80</v>
      </c>
      <c r="AK135" s="95">
        <v>631</v>
      </c>
      <c r="AL135" s="95">
        <v>298</v>
      </c>
      <c r="AM135" s="114">
        <v>0</v>
      </c>
      <c r="AN135" s="95">
        <v>3</v>
      </c>
      <c r="AO135" s="95">
        <f>+AK135+AL135+AM135+AN135</f>
        <v>932</v>
      </c>
      <c r="AP135" s="95">
        <v>53</v>
      </c>
      <c r="AQ135" s="122">
        <f t="shared" ref="AQ135:AQ150" si="56">+AR135+AS135</f>
        <v>228</v>
      </c>
      <c r="AR135" s="95">
        <v>224</v>
      </c>
      <c r="AS135" s="122">
        <v>4</v>
      </c>
    </row>
    <row r="136" spans="1:45" ht="13" x14ac:dyDescent="0.3">
      <c r="A136" s="95" t="s">
        <v>37</v>
      </c>
      <c r="B136" s="179">
        <v>14265</v>
      </c>
      <c r="C136" s="179">
        <v>6797</v>
      </c>
      <c r="D136" s="179">
        <v>8953</v>
      </c>
      <c r="E136" s="179">
        <v>4253</v>
      </c>
      <c r="F136" s="179">
        <v>7007</v>
      </c>
      <c r="G136" s="179">
        <v>3452</v>
      </c>
      <c r="H136" s="179">
        <v>5256</v>
      </c>
      <c r="I136" s="179">
        <v>2588</v>
      </c>
      <c r="J136" s="179">
        <v>4055</v>
      </c>
      <c r="K136" s="179">
        <v>2118</v>
      </c>
      <c r="L136" s="178">
        <f t="shared" ref="L136:L150" si="57">++B136+D136+F136+H136+J136</f>
        <v>39536</v>
      </c>
      <c r="M136" s="178">
        <f t="shared" ref="M136:M150" si="58">++C136+E136+G136+I136+K136</f>
        <v>19208</v>
      </c>
      <c r="N136" s="95" t="s">
        <v>37</v>
      </c>
      <c r="O136" s="401">
        <v>4754</v>
      </c>
      <c r="P136" s="401">
        <v>2175</v>
      </c>
      <c r="Q136" s="401">
        <v>2376</v>
      </c>
      <c r="R136" s="401">
        <v>1008</v>
      </c>
      <c r="S136" s="401">
        <v>2324</v>
      </c>
      <c r="T136" s="401">
        <v>1060</v>
      </c>
      <c r="U136" s="401">
        <v>1419</v>
      </c>
      <c r="V136" s="401">
        <v>644</v>
      </c>
      <c r="W136" s="401">
        <v>1152</v>
      </c>
      <c r="X136" s="357">
        <v>628</v>
      </c>
      <c r="Y136" s="178">
        <f t="shared" si="53"/>
        <v>12025</v>
      </c>
      <c r="Z136" s="178">
        <f t="shared" si="54"/>
        <v>5515</v>
      </c>
      <c r="AA136" s="95" t="s">
        <v>37</v>
      </c>
      <c r="AB136" s="95"/>
      <c r="AC136" s="95"/>
      <c r="AD136" s="95"/>
      <c r="AE136" s="95"/>
      <c r="AF136" s="95"/>
      <c r="AG136" s="95"/>
      <c r="AH136" s="95">
        <f t="shared" si="55"/>
        <v>623</v>
      </c>
      <c r="AI136" s="95">
        <v>569</v>
      </c>
      <c r="AJ136" s="95">
        <v>54</v>
      </c>
      <c r="AK136" s="95">
        <v>488</v>
      </c>
      <c r="AL136" s="95">
        <v>223</v>
      </c>
      <c r="AM136" s="95">
        <v>0</v>
      </c>
      <c r="AN136" s="95">
        <v>0</v>
      </c>
      <c r="AO136" s="95">
        <f t="shared" si="52"/>
        <v>711</v>
      </c>
      <c r="AP136" s="95">
        <v>14</v>
      </c>
      <c r="AQ136" s="122">
        <f t="shared" si="56"/>
        <v>166</v>
      </c>
      <c r="AR136" s="95">
        <v>165</v>
      </c>
      <c r="AS136" s="122">
        <v>1</v>
      </c>
    </row>
    <row r="137" spans="1:45" ht="13" x14ac:dyDescent="0.3">
      <c r="A137" s="95" t="s">
        <v>39</v>
      </c>
      <c r="B137" s="179">
        <v>6373</v>
      </c>
      <c r="C137" s="179">
        <v>3105</v>
      </c>
      <c r="D137" s="179">
        <v>3327</v>
      </c>
      <c r="E137" s="179">
        <v>1554</v>
      </c>
      <c r="F137" s="179">
        <v>2539</v>
      </c>
      <c r="G137" s="179">
        <v>1218</v>
      </c>
      <c r="H137" s="179">
        <v>1610</v>
      </c>
      <c r="I137" s="179">
        <v>795</v>
      </c>
      <c r="J137" s="179">
        <v>895</v>
      </c>
      <c r="K137" s="179">
        <v>446</v>
      </c>
      <c r="L137" s="178">
        <f t="shared" si="57"/>
        <v>14744</v>
      </c>
      <c r="M137" s="178">
        <f t="shared" si="58"/>
        <v>7118</v>
      </c>
      <c r="N137" s="95" t="s">
        <v>39</v>
      </c>
      <c r="O137" s="401">
        <v>2710</v>
      </c>
      <c r="P137" s="401">
        <v>1253</v>
      </c>
      <c r="Q137" s="401">
        <v>1029</v>
      </c>
      <c r="R137" s="401">
        <v>480</v>
      </c>
      <c r="S137" s="401">
        <v>895</v>
      </c>
      <c r="T137" s="401">
        <v>432</v>
      </c>
      <c r="U137" s="401">
        <v>421</v>
      </c>
      <c r="V137" s="401">
        <v>207</v>
      </c>
      <c r="W137" s="401">
        <v>220</v>
      </c>
      <c r="X137" s="357">
        <v>94</v>
      </c>
      <c r="Y137" s="178">
        <f t="shared" si="53"/>
        <v>5275</v>
      </c>
      <c r="Z137" s="178">
        <f t="shared" si="54"/>
        <v>2466</v>
      </c>
      <c r="AA137" s="95" t="s">
        <v>39</v>
      </c>
      <c r="AB137" s="95"/>
      <c r="AC137" s="95"/>
      <c r="AD137" s="95"/>
      <c r="AE137" s="95"/>
      <c r="AF137" s="95"/>
      <c r="AG137" s="95"/>
      <c r="AH137" s="95">
        <f t="shared" si="55"/>
        <v>263</v>
      </c>
      <c r="AI137" s="95">
        <v>242</v>
      </c>
      <c r="AJ137" s="95">
        <v>21</v>
      </c>
      <c r="AK137" s="95">
        <v>174</v>
      </c>
      <c r="AL137" s="95">
        <v>77</v>
      </c>
      <c r="AM137" s="95">
        <v>0</v>
      </c>
      <c r="AN137" s="95">
        <v>1</v>
      </c>
      <c r="AO137" s="95">
        <f t="shared" si="52"/>
        <v>252</v>
      </c>
      <c r="AP137" s="95">
        <v>5</v>
      </c>
      <c r="AQ137" s="122">
        <f t="shared" si="56"/>
        <v>116</v>
      </c>
      <c r="AR137" s="95">
        <v>99</v>
      </c>
      <c r="AS137" s="122">
        <v>17</v>
      </c>
    </row>
    <row r="138" spans="1:45" ht="13" x14ac:dyDescent="0.3">
      <c r="A138" s="95" t="s">
        <v>40</v>
      </c>
      <c r="B138" s="179">
        <v>10276</v>
      </c>
      <c r="C138" s="179">
        <v>5039</v>
      </c>
      <c r="D138" s="179">
        <v>3919</v>
      </c>
      <c r="E138" s="179">
        <v>1808</v>
      </c>
      <c r="F138" s="179">
        <v>2534</v>
      </c>
      <c r="G138" s="179">
        <v>1194</v>
      </c>
      <c r="H138" s="179">
        <v>1329</v>
      </c>
      <c r="I138" s="179">
        <v>640</v>
      </c>
      <c r="J138" s="179">
        <v>758</v>
      </c>
      <c r="K138" s="179">
        <v>355</v>
      </c>
      <c r="L138" s="178">
        <f t="shared" si="57"/>
        <v>18816</v>
      </c>
      <c r="M138" s="178">
        <f t="shared" si="58"/>
        <v>9036</v>
      </c>
      <c r="N138" s="95" t="s">
        <v>40</v>
      </c>
      <c r="O138" s="401">
        <v>5552</v>
      </c>
      <c r="P138" s="401">
        <v>2650</v>
      </c>
      <c r="Q138" s="401">
        <v>1392</v>
      </c>
      <c r="R138" s="401">
        <v>599</v>
      </c>
      <c r="S138" s="401">
        <v>881</v>
      </c>
      <c r="T138" s="401">
        <v>399</v>
      </c>
      <c r="U138" s="401">
        <v>358</v>
      </c>
      <c r="V138" s="401">
        <v>186</v>
      </c>
      <c r="W138" s="401">
        <v>225</v>
      </c>
      <c r="X138" s="357">
        <v>98</v>
      </c>
      <c r="Y138" s="178">
        <f t="shared" si="53"/>
        <v>8408</v>
      </c>
      <c r="Z138" s="178">
        <f t="shared" si="54"/>
        <v>3932</v>
      </c>
      <c r="AA138" s="95" t="s">
        <v>40</v>
      </c>
      <c r="AB138" s="95"/>
      <c r="AC138" s="95"/>
      <c r="AD138" s="95"/>
      <c r="AE138" s="95"/>
      <c r="AF138" s="95"/>
      <c r="AG138" s="95"/>
      <c r="AH138" s="95">
        <f t="shared" si="55"/>
        <v>328</v>
      </c>
      <c r="AI138" s="95">
        <v>250</v>
      </c>
      <c r="AJ138" s="95">
        <v>78</v>
      </c>
      <c r="AK138" s="95">
        <v>186</v>
      </c>
      <c r="AL138" s="95">
        <v>142</v>
      </c>
      <c r="AM138" s="95">
        <v>1</v>
      </c>
      <c r="AN138" s="95">
        <v>1</v>
      </c>
      <c r="AO138" s="95">
        <f t="shared" si="52"/>
        <v>330</v>
      </c>
      <c r="AP138" s="95">
        <v>2</v>
      </c>
      <c r="AQ138" s="122">
        <f>+AR138+AS138</f>
        <v>149</v>
      </c>
      <c r="AR138" s="95">
        <v>148</v>
      </c>
      <c r="AS138" s="122">
        <v>1</v>
      </c>
    </row>
    <row r="139" spans="1:45" ht="13" x14ac:dyDescent="0.3">
      <c r="A139" s="372" t="s">
        <v>41</v>
      </c>
      <c r="B139" s="179">
        <v>6088</v>
      </c>
      <c r="C139" s="179">
        <v>2975</v>
      </c>
      <c r="D139" s="179">
        <v>2403</v>
      </c>
      <c r="E139" s="179">
        <v>1151</v>
      </c>
      <c r="F139" s="179">
        <v>1260</v>
      </c>
      <c r="G139" s="179">
        <v>674</v>
      </c>
      <c r="H139" s="179">
        <v>507</v>
      </c>
      <c r="I139" s="179">
        <v>253</v>
      </c>
      <c r="J139" s="179">
        <v>251</v>
      </c>
      <c r="K139" s="179">
        <v>132</v>
      </c>
      <c r="L139" s="178">
        <f t="shared" si="57"/>
        <v>10509</v>
      </c>
      <c r="M139" s="178">
        <f t="shared" si="58"/>
        <v>5185</v>
      </c>
      <c r="N139" s="372" t="s">
        <v>41</v>
      </c>
      <c r="O139" s="401">
        <v>3358</v>
      </c>
      <c r="P139" s="401">
        <v>1613</v>
      </c>
      <c r="Q139" s="401">
        <v>787</v>
      </c>
      <c r="R139" s="401">
        <v>329</v>
      </c>
      <c r="S139" s="401">
        <v>445</v>
      </c>
      <c r="T139" s="401">
        <v>251</v>
      </c>
      <c r="U139" s="401">
        <v>62</v>
      </c>
      <c r="V139" s="401">
        <v>27</v>
      </c>
      <c r="W139" s="401">
        <v>49</v>
      </c>
      <c r="X139" s="357">
        <v>27</v>
      </c>
      <c r="Y139" s="178">
        <f t="shared" si="53"/>
        <v>4701</v>
      </c>
      <c r="Z139" s="178">
        <f t="shared" si="54"/>
        <v>2247</v>
      </c>
      <c r="AA139" s="372" t="s">
        <v>41</v>
      </c>
      <c r="AB139" s="95"/>
      <c r="AC139" s="95"/>
      <c r="AD139" s="95"/>
      <c r="AE139" s="95"/>
      <c r="AF139" s="95"/>
      <c r="AG139" s="95"/>
      <c r="AH139" s="95">
        <f t="shared" si="55"/>
        <v>164</v>
      </c>
      <c r="AI139" s="95">
        <v>159</v>
      </c>
      <c r="AJ139" s="95">
        <v>5</v>
      </c>
      <c r="AK139" s="95">
        <v>139</v>
      </c>
      <c r="AL139" s="95">
        <v>85</v>
      </c>
      <c r="AM139" s="95">
        <v>0</v>
      </c>
      <c r="AN139" s="95">
        <v>1</v>
      </c>
      <c r="AO139" s="95">
        <f t="shared" si="52"/>
        <v>225</v>
      </c>
      <c r="AP139" s="95">
        <v>2</v>
      </c>
      <c r="AQ139" s="122">
        <f t="shared" si="56"/>
        <v>86</v>
      </c>
      <c r="AR139" s="95">
        <v>82</v>
      </c>
      <c r="AS139" s="122">
        <v>4</v>
      </c>
    </row>
    <row r="140" spans="1:45" ht="13" x14ac:dyDescent="0.3">
      <c r="A140" s="95" t="s">
        <v>42</v>
      </c>
      <c r="B140" s="179">
        <v>17854</v>
      </c>
      <c r="C140" s="179">
        <v>8773</v>
      </c>
      <c r="D140" s="179">
        <v>7876</v>
      </c>
      <c r="E140" s="179">
        <v>3911</v>
      </c>
      <c r="F140" s="179">
        <v>4632</v>
      </c>
      <c r="G140" s="179">
        <v>2384</v>
      </c>
      <c r="H140" s="179">
        <v>2780</v>
      </c>
      <c r="I140" s="179">
        <v>1451</v>
      </c>
      <c r="J140" s="179">
        <v>1501</v>
      </c>
      <c r="K140" s="179">
        <v>844</v>
      </c>
      <c r="L140" s="178">
        <f t="shared" si="57"/>
        <v>34643</v>
      </c>
      <c r="M140" s="178">
        <f t="shared" si="58"/>
        <v>17363</v>
      </c>
      <c r="N140" s="95" t="s">
        <v>42</v>
      </c>
      <c r="O140" s="401">
        <v>6762</v>
      </c>
      <c r="P140" s="401">
        <v>3255</v>
      </c>
      <c r="Q140" s="401">
        <v>2713</v>
      </c>
      <c r="R140" s="401">
        <v>1277</v>
      </c>
      <c r="S140" s="401">
        <v>1550</v>
      </c>
      <c r="T140" s="401">
        <v>744</v>
      </c>
      <c r="U140" s="401">
        <v>559</v>
      </c>
      <c r="V140" s="401">
        <v>289</v>
      </c>
      <c r="W140" s="401">
        <v>350</v>
      </c>
      <c r="X140" s="357">
        <v>202</v>
      </c>
      <c r="Y140" s="178">
        <f t="shared" si="53"/>
        <v>11934</v>
      </c>
      <c r="Z140" s="178">
        <f t="shared" si="54"/>
        <v>5767</v>
      </c>
      <c r="AA140" s="95" t="s">
        <v>42</v>
      </c>
      <c r="AB140" s="95"/>
      <c r="AC140" s="95"/>
      <c r="AD140" s="95"/>
      <c r="AE140" s="95"/>
      <c r="AF140" s="95"/>
      <c r="AG140" s="95"/>
      <c r="AH140" s="95">
        <f t="shared" si="55"/>
        <v>504</v>
      </c>
      <c r="AI140" s="95">
        <v>468</v>
      </c>
      <c r="AJ140" s="95">
        <v>36</v>
      </c>
      <c r="AK140" s="95">
        <v>258</v>
      </c>
      <c r="AL140" s="95">
        <v>217</v>
      </c>
      <c r="AM140" s="95">
        <v>3</v>
      </c>
      <c r="AN140" s="95">
        <v>2</v>
      </c>
      <c r="AO140" s="95">
        <f t="shared" si="52"/>
        <v>480</v>
      </c>
      <c r="AP140" s="95">
        <v>2</v>
      </c>
      <c r="AQ140" s="122">
        <f t="shared" si="56"/>
        <v>257</v>
      </c>
      <c r="AR140" s="95">
        <v>236</v>
      </c>
      <c r="AS140" s="122">
        <v>21</v>
      </c>
    </row>
    <row r="141" spans="1:45" ht="13" x14ac:dyDescent="0.3">
      <c r="A141" s="95" t="s">
        <v>43</v>
      </c>
      <c r="B141" s="179">
        <v>29803</v>
      </c>
      <c r="C141" s="179">
        <v>14430</v>
      </c>
      <c r="D141" s="179">
        <v>12543</v>
      </c>
      <c r="E141" s="179">
        <v>6023</v>
      </c>
      <c r="F141" s="179">
        <v>9628</v>
      </c>
      <c r="G141" s="179">
        <v>4906</v>
      </c>
      <c r="H141" s="179">
        <v>5183</v>
      </c>
      <c r="I141" s="179">
        <v>2611</v>
      </c>
      <c r="J141" s="179">
        <v>3422</v>
      </c>
      <c r="K141" s="179">
        <v>1718</v>
      </c>
      <c r="L141" s="178">
        <f t="shared" si="57"/>
        <v>60579</v>
      </c>
      <c r="M141" s="178">
        <f t="shared" si="58"/>
        <v>29688</v>
      </c>
      <c r="N141" s="95" t="s">
        <v>43</v>
      </c>
      <c r="O141" s="401">
        <v>14646</v>
      </c>
      <c r="P141" s="401">
        <v>6896</v>
      </c>
      <c r="Q141" s="401">
        <v>4203</v>
      </c>
      <c r="R141" s="401">
        <v>1964</v>
      </c>
      <c r="S141" s="401">
        <v>3683</v>
      </c>
      <c r="T141" s="401">
        <v>1857</v>
      </c>
      <c r="U141" s="401">
        <v>1429</v>
      </c>
      <c r="V141" s="401">
        <v>751</v>
      </c>
      <c r="W141" s="401">
        <v>1183</v>
      </c>
      <c r="X141" s="357">
        <v>573</v>
      </c>
      <c r="Y141" s="178">
        <f t="shared" si="53"/>
        <v>25144</v>
      </c>
      <c r="Z141" s="178">
        <f t="shared" si="54"/>
        <v>12041</v>
      </c>
      <c r="AA141" s="95" t="s">
        <v>43</v>
      </c>
      <c r="AB141" s="95"/>
      <c r="AC141" s="95"/>
      <c r="AD141" s="95"/>
      <c r="AE141" s="95"/>
      <c r="AF141" s="95"/>
      <c r="AG141" s="95"/>
      <c r="AH141" s="95">
        <f t="shared" si="55"/>
        <v>721</v>
      </c>
      <c r="AI141" s="95">
        <v>629</v>
      </c>
      <c r="AJ141" s="95">
        <v>92</v>
      </c>
      <c r="AK141" s="95">
        <v>507</v>
      </c>
      <c r="AL141" s="95">
        <v>278</v>
      </c>
      <c r="AM141" s="95">
        <v>23</v>
      </c>
      <c r="AN141" s="95">
        <v>45</v>
      </c>
      <c r="AO141" s="95">
        <f t="shared" si="52"/>
        <v>853</v>
      </c>
      <c r="AP141" s="95">
        <v>16</v>
      </c>
      <c r="AQ141" s="122">
        <f t="shared" si="56"/>
        <v>263</v>
      </c>
      <c r="AR141" s="95">
        <v>262</v>
      </c>
      <c r="AS141" s="122">
        <v>1</v>
      </c>
    </row>
    <row r="142" spans="1:45" ht="13" x14ac:dyDescent="0.3">
      <c r="A142" s="95" t="s">
        <v>44</v>
      </c>
      <c r="B142" s="179">
        <v>31152</v>
      </c>
      <c r="C142" s="179">
        <v>15262</v>
      </c>
      <c r="D142" s="179">
        <v>10799</v>
      </c>
      <c r="E142" s="179">
        <v>5174</v>
      </c>
      <c r="F142" s="179">
        <v>6742</v>
      </c>
      <c r="G142" s="179">
        <v>3242</v>
      </c>
      <c r="H142" s="179">
        <v>2629</v>
      </c>
      <c r="I142" s="179">
        <v>1259</v>
      </c>
      <c r="J142" s="179">
        <v>1988</v>
      </c>
      <c r="K142" s="179">
        <v>988</v>
      </c>
      <c r="L142" s="178">
        <f t="shared" si="57"/>
        <v>53310</v>
      </c>
      <c r="M142" s="178">
        <f t="shared" si="58"/>
        <v>25925</v>
      </c>
      <c r="N142" s="95" t="s">
        <v>44</v>
      </c>
      <c r="O142" s="401">
        <v>16754</v>
      </c>
      <c r="P142" s="401">
        <v>8142</v>
      </c>
      <c r="Q142" s="401">
        <v>2972</v>
      </c>
      <c r="R142" s="401">
        <v>1380</v>
      </c>
      <c r="S142" s="401">
        <v>2507</v>
      </c>
      <c r="T142" s="401">
        <v>1203</v>
      </c>
      <c r="U142" s="401">
        <v>620</v>
      </c>
      <c r="V142" s="401">
        <v>285</v>
      </c>
      <c r="W142" s="401">
        <v>792</v>
      </c>
      <c r="X142" s="357">
        <v>391</v>
      </c>
      <c r="Y142" s="178">
        <f t="shared" si="53"/>
        <v>23645</v>
      </c>
      <c r="Z142" s="178">
        <f t="shared" si="54"/>
        <v>11401</v>
      </c>
      <c r="AA142" s="95" t="s">
        <v>44</v>
      </c>
      <c r="AB142" s="95"/>
      <c r="AC142" s="95"/>
      <c r="AD142" s="95"/>
      <c r="AE142" s="95"/>
      <c r="AF142" s="95"/>
      <c r="AG142" s="95"/>
      <c r="AH142" s="95">
        <f t="shared" si="55"/>
        <v>740</v>
      </c>
      <c r="AI142" s="95">
        <v>631</v>
      </c>
      <c r="AJ142" s="95">
        <v>109</v>
      </c>
      <c r="AK142" s="95">
        <v>386</v>
      </c>
      <c r="AL142" s="95">
        <v>208</v>
      </c>
      <c r="AM142" s="95">
        <v>101</v>
      </c>
      <c r="AN142" s="95">
        <v>0</v>
      </c>
      <c r="AO142" s="95">
        <f t="shared" si="52"/>
        <v>695</v>
      </c>
      <c r="AP142" s="95">
        <v>10</v>
      </c>
      <c r="AQ142" s="122">
        <f t="shared" si="56"/>
        <v>282</v>
      </c>
      <c r="AR142" s="95">
        <v>277</v>
      </c>
      <c r="AS142" s="122">
        <v>5</v>
      </c>
    </row>
    <row r="143" spans="1:45" ht="13" x14ac:dyDescent="0.3">
      <c r="A143" s="95" t="s">
        <v>45</v>
      </c>
      <c r="B143" s="179">
        <v>13906</v>
      </c>
      <c r="C143" s="179">
        <v>6634</v>
      </c>
      <c r="D143" s="179">
        <v>8177</v>
      </c>
      <c r="E143" s="179">
        <v>3822</v>
      </c>
      <c r="F143" s="179">
        <v>7241</v>
      </c>
      <c r="G143" s="179">
        <v>3638</v>
      </c>
      <c r="H143" s="179">
        <v>3673</v>
      </c>
      <c r="I143" s="179">
        <v>1836</v>
      </c>
      <c r="J143" s="179">
        <v>2471</v>
      </c>
      <c r="K143" s="179">
        <v>1227</v>
      </c>
      <c r="L143" s="178">
        <f t="shared" si="57"/>
        <v>35468</v>
      </c>
      <c r="M143" s="178">
        <f t="shared" si="58"/>
        <v>17157</v>
      </c>
      <c r="N143" s="95" t="s">
        <v>45</v>
      </c>
      <c r="O143" s="401">
        <v>6386</v>
      </c>
      <c r="P143" s="401">
        <v>2865</v>
      </c>
      <c r="Q143" s="401">
        <v>3379</v>
      </c>
      <c r="R143" s="401">
        <v>1535</v>
      </c>
      <c r="S143" s="401">
        <v>3510</v>
      </c>
      <c r="T143" s="401">
        <v>1739</v>
      </c>
      <c r="U143" s="401">
        <v>1154</v>
      </c>
      <c r="V143" s="401">
        <v>575</v>
      </c>
      <c r="W143" s="401">
        <v>886</v>
      </c>
      <c r="X143" s="357">
        <v>443</v>
      </c>
      <c r="Y143" s="178">
        <f t="shared" si="53"/>
        <v>15315</v>
      </c>
      <c r="Z143" s="178">
        <f t="shared" si="54"/>
        <v>7157</v>
      </c>
      <c r="AA143" s="95" t="s">
        <v>45</v>
      </c>
      <c r="AB143" s="95"/>
      <c r="AC143" s="95"/>
      <c r="AD143" s="95"/>
      <c r="AE143" s="95"/>
      <c r="AF143" s="95"/>
      <c r="AG143" s="95"/>
      <c r="AH143" s="95">
        <f t="shared" si="55"/>
        <v>533</v>
      </c>
      <c r="AI143" s="95">
        <v>519</v>
      </c>
      <c r="AJ143" s="95">
        <v>14</v>
      </c>
      <c r="AK143" s="95">
        <v>265</v>
      </c>
      <c r="AL143" s="95">
        <v>201</v>
      </c>
      <c r="AM143" s="95">
        <v>0</v>
      </c>
      <c r="AN143" s="95">
        <v>1</v>
      </c>
      <c r="AO143" s="95">
        <f t="shared" si="52"/>
        <v>467</v>
      </c>
      <c r="AP143" s="95">
        <v>2</v>
      </c>
      <c r="AQ143" s="122">
        <f t="shared" si="56"/>
        <v>202</v>
      </c>
      <c r="AR143" s="95">
        <v>201</v>
      </c>
      <c r="AS143" s="122">
        <v>1</v>
      </c>
    </row>
    <row r="144" spans="1:45" ht="13" x14ac:dyDescent="0.3">
      <c r="A144" s="95" t="s">
        <v>46</v>
      </c>
      <c r="B144" s="179">
        <v>16246</v>
      </c>
      <c r="C144" s="179">
        <v>7636</v>
      </c>
      <c r="D144" s="179">
        <v>8035</v>
      </c>
      <c r="E144" s="179">
        <v>3916</v>
      </c>
      <c r="F144" s="179">
        <v>7068</v>
      </c>
      <c r="G144" s="179">
        <v>3303</v>
      </c>
      <c r="H144" s="179">
        <v>4189</v>
      </c>
      <c r="I144" s="179">
        <v>2119</v>
      </c>
      <c r="J144" s="179">
        <v>3130</v>
      </c>
      <c r="K144" s="179">
        <v>1575</v>
      </c>
      <c r="L144" s="178">
        <f t="shared" si="57"/>
        <v>38668</v>
      </c>
      <c r="M144" s="178">
        <f t="shared" si="58"/>
        <v>18549</v>
      </c>
      <c r="N144" s="95" t="s">
        <v>46</v>
      </c>
      <c r="O144" s="401">
        <v>8111</v>
      </c>
      <c r="P144" s="401">
        <v>3731</v>
      </c>
      <c r="Q144" s="401">
        <v>2493</v>
      </c>
      <c r="R144" s="401">
        <v>1216</v>
      </c>
      <c r="S144" s="401">
        <v>2322</v>
      </c>
      <c r="T144" s="401">
        <v>1087</v>
      </c>
      <c r="U144" s="401">
        <v>1016</v>
      </c>
      <c r="V144" s="401">
        <v>518</v>
      </c>
      <c r="W144" s="401">
        <v>943</v>
      </c>
      <c r="X144" s="357">
        <v>469</v>
      </c>
      <c r="Y144" s="178">
        <f t="shared" si="53"/>
        <v>14885</v>
      </c>
      <c r="Z144" s="178">
        <f t="shared" si="54"/>
        <v>7021</v>
      </c>
      <c r="AA144" s="95" t="s">
        <v>46</v>
      </c>
      <c r="AB144" s="95"/>
      <c r="AC144" s="95"/>
      <c r="AD144" s="95"/>
      <c r="AE144" s="95"/>
      <c r="AF144" s="95"/>
      <c r="AG144" s="95"/>
      <c r="AH144" s="95">
        <f t="shared" si="55"/>
        <v>512</v>
      </c>
      <c r="AI144" s="95">
        <v>419</v>
      </c>
      <c r="AJ144" s="95">
        <v>93</v>
      </c>
      <c r="AK144" s="95">
        <v>333</v>
      </c>
      <c r="AL144" s="95">
        <v>177</v>
      </c>
      <c r="AM144" s="95">
        <v>5</v>
      </c>
      <c r="AN144" s="95">
        <v>2</v>
      </c>
      <c r="AO144" s="95">
        <f t="shared" si="52"/>
        <v>517</v>
      </c>
      <c r="AP144" s="95">
        <v>9</v>
      </c>
      <c r="AQ144" s="122">
        <f t="shared" si="56"/>
        <v>147</v>
      </c>
      <c r="AR144" s="95">
        <v>145</v>
      </c>
      <c r="AS144" s="122">
        <v>2</v>
      </c>
    </row>
    <row r="145" spans="1:45" ht="13" x14ac:dyDescent="0.3">
      <c r="A145" s="95" t="s">
        <v>47</v>
      </c>
      <c r="B145" s="179">
        <v>16960</v>
      </c>
      <c r="C145" s="179">
        <v>8301</v>
      </c>
      <c r="D145" s="179">
        <v>5316</v>
      </c>
      <c r="E145" s="179">
        <v>2583</v>
      </c>
      <c r="F145" s="179">
        <v>4147</v>
      </c>
      <c r="G145" s="179">
        <v>2049</v>
      </c>
      <c r="H145" s="179">
        <v>1971</v>
      </c>
      <c r="I145" s="179">
        <v>1005</v>
      </c>
      <c r="J145" s="179">
        <v>1571</v>
      </c>
      <c r="K145" s="179">
        <v>794</v>
      </c>
      <c r="L145" s="178">
        <f t="shared" si="57"/>
        <v>29965</v>
      </c>
      <c r="M145" s="178">
        <f t="shared" si="58"/>
        <v>14732</v>
      </c>
      <c r="N145" s="95" t="s">
        <v>47</v>
      </c>
      <c r="O145" s="401">
        <v>8603</v>
      </c>
      <c r="P145" s="401">
        <v>4161</v>
      </c>
      <c r="Q145" s="401">
        <v>2407</v>
      </c>
      <c r="R145" s="401">
        <v>1128</v>
      </c>
      <c r="S145" s="401">
        <v>1931</v>
      </c>
      <c r="T145" s="401">
        <v>968</v>
      </c>
      <c r="U145" s="401">
        <v>578</v>
      </c>
      <c r="V145" s="401">
        <v>315</v>
      </c>
      <c r="W145" s="401">
        <v>569</v>
      </c>
      <c r="X145" s="357">
        <v>282</v>
      </c>
      <c r="Y145" s="178">
        <f t="shared" si="53"/>
        <v>14088</v>
      </c>
      <c r="Z145" s="178">
        <f t="shared" si="54"/>
        <v>6854</v>
      </c>
      <c r="AA145" s="95" t="s">
        <v>47</v>
      </c>
      <c r="AB145" s="95"/>
      <c r="AC145" s="95"/>
      <c r="AD145" s="95"/>
      <c r="AE145" s="95"/>
      <c r="AF145" s="95"/>
      <c r="AG145" s="95"/>
      <c r="AH145" s="95">
        <f t="shared" si="55"/>
        <v>468</v>
      </c>
      <c r="AI145" s="95">
        <v>440</v>
      </c>
      <c r="AJ145" s="95">
        <v>28</v>
      </c>
      <c r="AK145" s="95">
        <v>249</v>
      </c>
      <c r="AL145" s="95">
        <v>177</v>
      </c>
      <c r="AM145" s="95">
        <v>1</v>
      </c>
      <c r="AN145" s="95">
        <v>13</v>
      </c>
      <c r="AO145" s="95">
        <f t="shared" si="52"/>
        <v>440</v>
      </c>
      <c r="AP145" s="95">
        <v>3</v>
      </c>
      <c r="AQ145" s="122">
        <f t="shared" si="56"/>
        <v>204</v>
      </c>
      <c r="AR145" s="95">
        <v>200</v>
      </c>
      <c r="AS145" s="122">
        <v>4</v>
      </c>
    </row>
    <row r="146" spans="1:45" ht="13" x14ac:dyDescent="0.3">
      <c r="A146" s="95" t="s">
        <v>48</v>
      </c>
      <c r="B146" s="179">
        <v>15490</v>
      </c>
      <c r="C146" s="179">
        <v>7389</v>
      </c>
      <c r="D146" s="179">
        <v>9365</v>
      </c>
      <c r="E146" s="179">
        <v>4471</v>
      </c>
      <c r="F146" s="179">
        <v>7285</v>
      </c>
      <c r="G146" s="179">
        <v>3698</v>
      </c>
      <c r="H146" s="179">
        <v>4621</v>
      </c>
      <c r="I146" s="179">
        <v>2446</v>
      </c>
      <c r="J146" s="179">
        <v>3218</v>
      </c>
      <c r="K146" s="179">
        <v>1738</v>
      </c>
      <c r="L146" s="178">
        <f t="shared" si="57"/>
        <v>39979</v>
      </c>
      <c r="M146" s="178">
        <f t="shared" si="58"/>
        <v>19742</v>
      </c>
      <c r="N146" s="95" t="s">
        <v>48</v>
      </c>
      <c r="O146" s="401">
        <v>5821</v>
      </c>
      <c r="P146" s="401">
        <v>2635</v>
      </c>
      <c r="Q146" s="401">
        <v>2691</v>
      </c>
      <c r="R146" s="401">
        <v>1182</v>
      </c>
      <c r="S146" s="401">
        <v>2335</v>
      </c>
      <c r="T146" s="401">
        <v>1116</v>
      </c>
      <c r="U146" s="401">
        <v>1161</v>
      </c>
      <c r="V146" s="401">
        <v>609</v>
      </c>
      <c r="W146" s="401">
        <v>909</v>
      </c>
      <c r="X146" s="357">
        <v>491</v>
      </c>
      <c r="Y146" s="178">
        <f t="shared" si="53"/>
        <v>12917</v>
      </c>
      <c r="Z146" s="178">
        <f t="shared" si="54"/>
        <v>6033</v>
      </c>
      <c r="AA146" s="95" t="s">
        <v>48</v>
      </c>
      <c r="AB146" s="95"/>
      <c r="AC146" s="95"/>
      <c r="AD146" s="95"/>
      <c r="AE146" s="95"/>
      <c r="AF146" s="95"/>
      <c r="AG146" s="95"/>
      <c r="AH146" s="95">
        <f t="shared" si="55"/>
        <v>661</v>
      </c>
      <c r="AI146" s="95">
        <v>617</v>
      </c>
      <c r="AJ146" s="95">
        <v>44</v>
      </c>
      <c r="AK146" s="95">
        <v>475</v>
      </c>
      <c r="AL146" s="95">
        <v>157</v>
      </c>
      <c r="AM146" s="95">
        <v>0</v>
      </c>
      <c r="AN146" s="95">
        <v>1</v>
      </c>
      <c r="AO146" s="95">
        <f t="shared" si="52"/>
        <v>633</v>
      </c>
      <c r="AP146" s="95">
        <v>28</v>
      </c>
      <c r="AQ146" s="122">
        <f t="shared" si="56"/>
        <v>238</v>
      </c>
      <c r="AR146" s="95">
        <v>225</v>
      </c>
      <c r="AS146" s="122">
        <v>13</v>
      </c>
    </row>
    <row r="147" spans="1:45" ht="13" x14ac:dyDescent="0.3">
      <c r="A147" s="95" t="s">
        <v>49</v>
      </c>
      <c r="B147" s="179">
        <v>1119</v>
      </c>
      <c r="C147" s="179">
        <v>501</v>
      </c>
      <c r="D147" s="179">
        <v>906</v>
      </c>
      <c r="E147" s="179">
        <v>422</v>
      </c>
      <c r="F147" s="179">
        <v>842</v>
      </c>
      <c r="G147" s="179">
        <v>420</v>
      </c>
      <c r="H147" s="179">
        <v>717</v>
      </c>
      <c r="I147" s="179">
        <v>372</v>
      </c>
      <c r="J147" s="179">
        <v>469</v>
      </c>
      <c r="K147" s="179">
        <v>230</v>
      </c>
      <c r="L147" s="178">
        <f t="shared" si="57"/>
        <v>4053</v>
      </c>
      <c r="M147" s="178">
        <f t="shared" si="58"/>
        <v>1945</v>
      </c>
      <c r="N147" s="95" t="s">
        <v>49</v>
      </c>
      <c r="O147" s="401">
        <v>567</v>
      </c>
      <c r="P147" s="401">
        <v>248</v>
      </c>
      <c r="Q147" s="401">
        <v>337</v>
      </c>
      <c r="R147" s="401">
        <v>139</v>
      </c>
      <c r="S147" s="401">
        <v>265</v>
      </c>
      <c r="T147" s="401">
        <v>124</v>
      </c>
      <c r="U147" s="401">
        <v>156</v>
      </c>
      <c r="V147" s="401">
        <v>75</v>
      </c>
      <c r="W147" s="401">
        <v>97</v>
      </c>
      <c r="X147" s="357">
        <v>43</v>
      </c>
      <c r="Y147" s="178">
        <f t="shared" si="53"/>
        <v>1422</v>
      </c>
      <c r="Z147" s="178">
        <f t="shared" si="54"/>
        <v>629</v>
      </c>
      <c r="AA147" s="95" t="s">
        <v>49</v>
      </c>
      <c r="AB147" s="95"/>
      <c r="AC147" s="95"/>
      <c r="AD147" s="95"/>
      <c r="AE147" s="95"/>
      <c r="AF147" s="95"/>
      <c r="AG147" s="95"/>
      <c r="AH147" s="95">
        <f t="shared" si="55"/>
        <v>82</v>
      </c>
      <c r="AI147" s="95">
        <v>80</v>
      </c>
      <c r="AJ147" s="95">
        <v>2</v>
      </c>
      <c r="AK147" s="95">
        <v>84</v>
      </c>
      <c r="AL147" s="95">
        <v>1</v>
      </c>
      <c r="AM147" s="95">
        <v>1</v>
      </c>
      <c r="AN147" s="95">
        <v>0</v>
      </c>
      <c r="AO147" s="95">
        <f t="shared" si="52"/>
        <v>86</v>
      </c>
      <c r="AP147" s="95">
        <v>2</v>
      </c>
      <c r="AQ147" s="122">
        <f t="shared" si="56"/>
        <v>16</v>
      </c>
      <c r="AR147" s="95">
        <v>16</v>
      </c>
      <c r="AS147" s="122"/>
    </row>
    <row r="148" spans="1:45" ht="13" x14ac:dyDescent="0.3">
      <c r="A148" s="95" t="s">
        <v>50</v>
      </c>
      <c r="B148" s="179">
        <v>11730</v>
      </c>
      <c r="C148" s="179">
        <v>5597</v>
      </c>
      <c r="D148" s="179">
        <v>5229</v>
      </c>
      <c r="E148" s="179">
        <v>2463</v>
      </c>
      <c r="F148" s="179">
        <v>4176</v>
      </c>
      <c r="G148" s="179">
        <v>2098</v>
      </c>
      <c r="H148" s="179">
        <v>2027</v>
      </c>
      <c r="I148" s="179">
        <v>994</v>
      </c>
      <c r="J148" s="179">
        <v>1273</v>
      </c>
      <c r="K148" s="179">
        <v>608</v>
      </c>
      <c r="L148" s="178">
        <f t="shared" si="57"/>
        <v>24435</v>
      </c>
      <c r="M148" s="178">
        <f t="shared" si="58"/>
        <v>11760</v>
      </c>
      <c r="N148" s="95" t="s">
        <v>50</v>
      </c>
      <c r="O148" s="401">
        <v>5227</v>
      </c>
      <c r="P148" s="401">
        <v>2445</v>
      </c>
      <c r="Q148" s="401">
        <v>1977</v>
      </c>
      <c r="R148" s="401">
        <v>888</v>
      </c>
      <c r="S148" s="401">
        <v>1535</v>
      </c>
      <c r="T148" s="401">
        <v>715</v>
      </c>
      <c r="U148" s="401">
        <v>581</v>
      </c>
      <c r="V148" s="401">
        <v>274</v>
      </c>
      <c r="W148" s="401">
        <v>481</v>
      </c>
      <c r="X148" s="357">
        <v>220</v>
      </c>
      <c r="Y148" s="178">
        <f t="shared" si="53"/>
        <v>9801</v>
      </c>
      <c r="Z148" s="178">
        <f t="shared" si="54"/>
        <v>4542</v>
      </c>
      <c r="AA148" s="95" t="s">
        <v>50</v>
      </c>
      <c r="AB148" s="95"/>
      <c r="AC148" s="95"/>
      <c r="AD148" s="95"/>
      <c r="AE148" s="95"/>
      <c r="AF148" s="95"/>
      <c r="AG148" s="95"/>
      <c r="AH148" s="95">
        <f t="shared" si="55"/>
        <v>318</v>
      </c>
      <c r="AI148" s="95">
        <v>296</v>
      </c>
      <c r="AJ148" s="95">
        <v>22</v>
      </c>
      <c r="AK148" s="95">
        <v>198</v>
      </c>
      <c r="AL148" s="95">
        <v>122</v>
      </c>
      <c r="AM148" s="95">
        <v>5</v>
      </c>
      <c r="AN148" s="95">
        <v>0</v>
      </c>
      <c r="AO148" s="95">
        <f t="shared" si="52"/>
        <v>325</v>
      </c>
      <c r="AP148" s="95">
        <v>3</v>
      </c>
      <c r="AQ148" s="122">
        <f t="shared" si="56"/>
        <v>126</v>
      </c>
      <c r="AR148" s="95">
        <v>126</v>
      </c>
      <c r="AS148" s="122"/>
    </row>
    <row r="149" spans="1:45" ht="13" x14ac:dyDescent="0.3">
      <c r="A149" s="95" t="s">
        <v>53</v>
      </c>
      <c r="B149" s="179">
        <v>12362</v>
      </c>
      <c r="C149" s="179">
        <v>6052</v>
      </c>
      <c r="D149" s="179">
        <v>4884</v>
      </c>
      <c r="E149" s="179">
        <v>2480</v>
      </c>
      <c r="F149" s="179">
        <v>3162</v>
      </c>
      <c r="G149" s="179">
        <v>1575</v>
      </c>
      <c r="H149" s="179">
        <v>1845</v>
      </c>
      <c r="I149" s="179">
        <v>978</v>
      </c>
      <c r="J149" s="179">
        <v>1095</v>
      </c>
      <c r="K149" s="179">
        <v>604</v>
      </c>
      <c r="L149" s="178">
        <f t="shared" si="57"/>
        <v>23348</v>
      </c>
      <c r="M149" s="178">
        <f t="shared" si="58"/>
        <v>11689</v>
      </c>
      <c r="N149" s="95" t="s">
        <v>53</v>
      </c>
      <c r="O149" s="401">
        <v>5398</v>
      </c>
      <c r="P149" s="401">
        <v>2552</v>
      </c>
      <c r="Q149" s="401">
        <v>1462</v>
      </c>
      <c r="R149" s="401">
        <v>688</v>
      </c>
      <c r="S149" s="401">
        <v>1126</v>
      </c>
      <c r="T149" s="401">
        <v>556</v>
      </c>
      <c r="U149" s="401">
        <v>429</v>
      </c>
      <c r="V149" s="401">
        <v>218</v>
      </c>
      <c r="W149" s="401">
        <v>270</v>
      </c>
      <c r="X149" s="357">
        <v>146</v>
      </c>
      <c r="Y149" s="178">
        <f t="shared" si="53"/>
        <v>8685</v>
      </c>
      <c r="Z149" s="178">
        <f t="shared" si="54"/>
        <v>4160</v>
      </c>
      <c r="AA149" s="95" t="s">
        <v>53</v>
      </c>
      <c r="AB149" s="95"/>
      <c r="AC149" s="95"/>
      <c r="AD149" s="95"/>
      <c r="AE149" s="95"/>
      <c r="AF149" s="95"/>
      <c r="AG149" s="95"/>
      <c r="AH149" s="95">
        <f t="shared" si="55"/>
        <v>340</v>
      </c>
      <c r="AI149" s="95">
        <v>231</v>
      </c>
      <c r="AJ149" s="95">
        <v>109</v>
      </c>
      <c r="AK149" s="95">
        <v>250</v>
      </c>
      <c r="AL149" s="95">
        <v>136</v>
      </c>
      <c r="AM149" s="95">
        <v>0</v>
      </c>
      <c r="AN149" s="95">
        <v>0</v>
      </c>
      <c r="AO149" s="95">
        <f t="shared" si="52"/>
        <v>386</v>
      </c>
      <c r="AP149" s="95">
        <v>12</v>
      </c>
      <c r="AQ149" s="122">
        <f t="shared" si="56"/>
        <v>154</v>
      </c>
      <c r="AR149" s="95">
        <v>145</v>
      </c>
      <c r="AS149" s="122">
        <v>9</v>
      </c>
    </row>
    <row r="150" spans="1:45" ht="13" x14ac:dyDescent="0.3">
      <c r="A150" s="95" t="s">
        <v>54</v>
      </c>
      <c r="B150" s="179">
        <v>17008</v>
      </c>
      <c r="C150" s="179">
        <v>8192</v>
      </c>
      <c r="D150" s="179">
        <v>7033</v>
      </c>
      <c r="E150" s="179">
        <v>3488</v>
      </c>
      <c r="F150" s="179">
        <v>5826</v>
      </c>
      <c r="G150" s="179">
        <v>2895</v>
      </c>
      <c r="H150" s="179">
        <v>3421</v>
      </c>
      <c r="I150" s="179">
        <v>1673</v>
      </c>
      <c r="J150" s="179">
        <v>2498</v>
      </c>
      <c r="K150" s="179">
        <v>1240</v>
      </c>
      <c r="L150" s="178">
        <f t="shared" si="57"/>
        <v>35786</v>
      </c>
      <c r="M150" s="178">
        <f t="shared" si="58"/>
        <v>17488</v>
      </c>
      <c r="N150" s="95" t="s">
        <v>54</v>
      </c>
      <c r="O150" s="401">
        <v>7948</v>
      </c>
      <c r="P150" s="401">
        <v>3812</v>
      </c>
      <c r="Q150" s="401">
        <v>1995</v>
      </c>
      <c r="R150" s="401">
        <v>940</v>
      </c>
      <c r="S150" s="401">
        <v>1728</v>
      </c>
      <c r="T150" s="401">
        <v>847</v>
      </c>
      <c r="U150" s="401">
        <v>850</v>
      </c>
      <c r="V150" s="401">
        <v>411</v>
      </c>
      <c r="W150" s="401">
        <v>863</v>
      </c>
      <c r="X150" s="357">
        <v>412</v>
      </c>
      <c r="Y150" s="178">
        <f t="shared" si="53"/>
        <v>13384</v>
      </c>
      <c r="Z150" s="178">
        <f t="shared" si="54"/>
        <v>6422</v>
      </c>
      <c r="AA150" s="95" t="s">
        <v>54</v>
      </c>
      <c r="AB150" s="95"/>
      <c r="AC150" s="95"/>
      <c r="AD150" s="95"/>
      <c r="AE150" s="95"/>
      <c r="AF150" s="95"/>
      <c r="AG150" s="95"/>
      <c r="AH150" s="95">
        <f t="shared" si="55"/>
        <v>497</v>
      </c>
      <c r="AI150" s="95">
        <v>445</v>
      </c>
      <c r="AJ150" s="95">
        <v>52</v>
      </c>
      <c r="AK150" s="95">
        <v>240</v>
      </c>
      <c r="AL150" s="95">
        <v>253</v>
      </c>
      <c r="AM150" s="95">
        <v>25</v>
      </c>
      <c r="AN150" s="95">
        <v>13</v>
      </c>
      <c r="AO150" s="95">
        <f t="shared" si="52"/>
        <v>531</v>
      </c>
      <c r="AP150" s="95">
        <v>12</v>
      </c>
      <c r="AQ150" s="122">
        <f t="shared" si="56"/>
        <v>264</v>
      </c>
      <c r="AR150" s="95">
        <v>200</v>
      </c>
      <c r="AS150" s="122">
        <v>64</v>
      </c>
    </row>
    <row r="151" spans="1:45" x14ac:dyDescent="0.25">
      <c r="A151" s="119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19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24"/>
      <c r="AR151" s="119"/>
      <c r="AS151" s="124"/>
    </row>
    <row r="152" spans="1:45" x14ac:dyDescent="0.25">
      <c r="A152" s="126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26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337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</row>
    <row r="153" spans="1:45" x14ac:dyDescent="0.25">
      <c r="A153" s="112" t="s">
        <v>192</v>
      </c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12" t="s">
        <v>193</v>
      </c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12" t="s">
        <v>555</v>
      </c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</row>
    <row r="154" spans="1:45" x14ac:dyDescent="0.25">
      <c r="A154" s="112" t="s">
        <v>11</v>
      </c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12" t="s">
        <v>11</v>
      </c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12" t="s">
        <v>26</v>
      </c>
      <c r="AB154" s="112"/>
      <c r="AC154" s="112"/>
      <c r="AD154" s="112"/>
      <c r="AE154" s="11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</row>
    <row r="155" spans="1:45" x14ac:dyDescent="0.25">
      <c r="A155" s="112" t="s">
        <v>149</v>
      </c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12" t="s">
        <v>149</v>
      </c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12" t="s">
        <v>149</v>
      </c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</row>
    <row r="156" spans="1:45" x14ac:dyDescent="0.25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</row>
    <row r="157" spans="1:45" x14ac:dyDescent="0.25">
      <c r="A157" s="115" t="s">
        <v>336</v>
      </c>
      <c r="B157" s="176"/>
      <c r="C157" s="176"/>
      <c r="D157" s="176"/>
      <c r="E157" s="176"/>
      <c r="F157" s="176"/>
      <c r="G157" s="176"/>
      <c r="H157" s="176"/>
      <c r="I157" s="176"/>
      <c r="J157" s="176" t="s">
        <v>368</v>
      </c>
      <c r="K157" s="176"/>
      <c r="L157" s="176"/>
      <c r="M157" s="176"/>
      <c r="N157" s="115" t="s">
        <v>336</v>
      </c>
      <c r="O157" s="176"/>
      <c r="P157" s="176"/>
      <c r="Q157" s="176"/>
      <c r="R157" s="176"/>
      <c r="S157" s="176"/>
      <c r="T157" s="176"/>
      <c r="U157" s="176"/>
      <c r="V157" s="176"/>
      <c r="W157" s="176" t="s">
        <v>368</v>
      </c>
      <c r="X157" s="176"/>
      <c r="Y157" s="176"/>
      <c r="Z157" s="176"/>
      <c r="AA157" s="115" t="s">
        <v>336</v>
      </c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O157" s="128"/>
      <c r="AP157" s="128"/>
      <c r="AR157" s="128" t="s">
        <v>368</v>
      </c>
    </row>
    <row r="158" spans="1:45" x14ac:dyDescent="0.25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</row>
    <row r="159" spans="1:45" ht="15.5" x14ac:dyDescent="0.35">
      <c r="A159" s="116"/>
      <c r="B159" s="41" t="s">
        <v>325</v>
      </c>
      <c r="C159" s="97"/>
      <c r="D159" s="41" t="s">
        <v>326</v>
      </c>
      <c r="E159" s="97"/>
      <c r="F159" s="41" t="s">
        <v>327</v>
      </c>
      <c r="G159" s="97"/>
      <c r="H159" s="41" t="s">
        <v>328</v>
      </c>
      <c r="I159" s="97"/>
      <c r="J159" s="41" t="s">
        <v>329</v>
      </c>
      <c r="K159" s="97"/>
      <c r="L159" s="41" t="s">
        <v>157</v>
      </c>
      <c r="M159" s="97"/>
      <c r="N159" s="116"/>
      <c r="O159" s="41" t="s">
        <v>325</v>
      </c>
      <c r="P159" s="97"/>
      <c r="Q159" s="41" t="s">
        <v>326</v>
      </c>
      <c r="R159" s="97"/>
      <c r="S159" s="41" t="s">
        <v>327</v>
      </c>
      <c r="T159" s="97"/>
      <c r="U159" s="41" t="s">
        <v>328</v>
      </c>
      <c r="V159" s="97"/>
      <c r="W159" s="41" t="s">
        <v>329</v>
      </c>
      <c r="X159" s="97"/>
      <c r="Y159" s="41" t="s">
        <v>157</v>
      </c>
      <c r="Z159" s="97"/>
      <c r="AA159" s="359"/>
      <c r="AB159" s="457" t="s">
        <v>164</v>
      </c>
      <c r="AC159" s="457"/>
      <c r="AD159" s="457"/>
      <c r="AE159" s="457"/>
      <c r="AF159" s="457"/>
      <c r="AG159" s="458"/>
      <c r="AH159" s="306" t="s">
        <v>7</v>
      </c>
      <c r="AI159" s="355"/>
      <c r="AJ159" s="118"/>
      <c r="AK159" s="306" t="s">
        <v>527</v>
      </c>
      <c r="AL159" s="360"/>
      <c r="AM159" s="118"/>
      <c r="AN159" s="247"/>
      <c r="AO159" s="117"/>
      <c r="AP159" s="361" t="s">
        <v>528</v>
      </c>
      <c r="AQ159" s="306" t="s">
        <v>529</v>
      </c>
      <c r="AR159" s="355"/>
      <c r="AS159" s="362"/>
    </row>
    <row r="160" spans="1:45" ht="21" x14ac:dyDescent="0.3">
      <c r="A160" s="119" t="s">
        <v>21</v>
      </c>
      <c r="B160" s="44" t="s">
        <v>375</v>
      </c>
      <c r="C160" s="44" t="s">
        <v>330</v>
      </c>
      <c r="D160" s="44" t="s">
        <v>375</v>
      </c>
      <c r="E160" s="44" t="s">
        <v>330</v>
      </c>
      <c r="F160" s="44" t="s">
        <v>375</v>
      </c>
      <c r="G160" s="44" t="s">
        <v>330</v>
      </c>
      <c r="H160" s="44" t="s">
        <v>375</v>
      </c>
      <c r="I160" s="44" t="s">
        <v>330</v>
      </c>
      <c r="J160" s="44" t="s">
        <v>375</v>
      </c>
      <c r="K160" s="44" t="s">
        <v>330</v>
      </c>
      <c r="L160" s="44" t="s">
        <v>375</v>
      </c>
      <c r="M160" s="44" t="s">
        <v>330</v>
      </c>
      <c r="N160" s="119" t="s">
        <v>21</v>
      </c>
      <c r="O160" s="44" t="s">
        <v>375</v>
      </c>
      <c r="P160" s="44" t="s">
        <v>330</v>
      </c>
      <c r="Q160" s="44" t="s">
        <v>375</v>
      </c>
      <c r="R160" s="44" t="s">
        <v>330</v>
      </c>
      <c r="S160" s="44" t="s">
        <v>375</v>
      </c>
      <c r="T160" s="44" t="s">
        <v>330</v>
      </c>
      <c r="U160" s="44" t="s">
        <v>375</v>
      </c>
      <c r="V160" s="44" t="s">
        <v>330</v>
      </c>
      <c r="W160" s="44" t="s">
        <v>375</v>
      </c>
      <c r="X160" s="44" t="s">
        <v>330</v>
      </c>
      <c r="Y160" s="44" t="s">
        <v>375</v>
      </c>
      <c r="Z160" s="44" t="s">
        <v>330</v>
      </c>
      <c r="AA160" s="363" t="s">
        <v>21</v>
      </c>
      <c r="AB160" s="248" t="s">
        <v>530</v>
      </c>
      <c r="AC160" s="248" t="s">
        <v>531</v>
      </c>
      <c r="AD160" s="248" t="s">
        <v>532</v>
      </c>
      <c r="AE160" s="248" t="s">
        <v>533</v>
      </c>
      <c r="AF160" s="248" t="s">
        <v>534</v>
      </c>
      <c r="AG160" s="315" t="s">
        <v>324</v>
      </c>
      <c r="AH160" s="315" t="s">
        <v>535</v>
      </c>
      <c r="AI160" s="364" t="s">
        <v>536</v>
      </c>
      <c r="AJ160" s="364" t="s">
        <v>537</v>
      </c>
      <c r="AK160" s="365" t="s">
        <v>538</v>
      </c>
      <c r="AL160" s="253" t="s">
        <v>539</v>
      </c>
      <c r="AM160" s="253" t="s">
        <v>346</v>
      </c>
      <c r="AN160" s="253" t="s">
        <v>540</v>
      </c>
      <c r="AO160" s="366" t="s">
        <v>541</v>
      </c>
      <c r="AP160" s="367" t="s">
        <v>158</v>
      </c>
      <c r="AQ160" s="368" t="s">
        <v>175</v>
      </c>
      <c r="AR160" s="307" t="s">
        <v>170</v>
      </c>
      <c r="AS160" s="368" t="s">
        <v>176</v>
      </c>
    </row>
    <row r="161" spans="1:45" x14ac:dyDescent="0.25">
      <c r="A161" s="95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95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16"/>
      <c r="AB161" s="238"/>
      <c r="AC161" s="238"/>
      <c r="AD161" s="238"/>
      <c r="AE161" s="238"/>
      <c r="AF161" s="116"/>
      <c r="AG161" s="109"/>
      <c r="AH161" s="251"/>
      <c r="AI161" s="251"/>
      <c r="AJ161" s="109"/>
      <c r="AK161" s="109"/>
      <c r="AL161" s="109"/>
      <c r="AM161" s="109"/>
      <c r="AN161" s="238"/>
      <c r="AO161" s="109"/>
      <c r="AP161" s="372"/>
      <c r="AQ161" s="305"/>
      <c r="AR161" s="116"/>
      <c r="AS161" s="305"/>
    </row>
    <row r="162" spans="1:45" ht="13" x14ac:dyDescent="0.3">
      <c r="A162" s="94" t="s">
        <v>332</v>
      </c>
      <c r="B162" s="178">
        <f>SUM(B164:B184)</f>
        <v>151716</v>
      </c>
      <c r="C162" s="178">
        <f t="shared" ref="C162:M162" si="59">SUM(C164:C184)</f>
        <v>77642</v>
      </c>
      <c r="D162" s="178">
        <f t="shared" si="59"/>
        <v>62337</v>
      </c>
      <c r="E162" s="178">
        <f t="shared" si="59"/>
        <v>32256</v>
      </c>
      <c r="F162" s="178">
        <f t="shared" si="59"/>
        <v>40659</v>
      </c>
      <c r="G162" s="178">
        <f t="shared" si="59"/>
        <v>21236</v>
      </c>
      <c r="H162" s="178">
        <f t="shared" si="59"/>
        <v>23044</v>
      </c>
      <c r="I162" s="178">
        <f t="shared" si="59"/>
        <v>12077</v>
      </c>
      <c r="J162" s="178">
        <f t="shared" si="59"/>
        <v>14567</v>
      </c>
      <c r="K162" s="178">
        <f t="shared" si="59"/>
        <v>7497</v>
      </c>
      <c r="L162" s="178">
        <f t="shared" si="59"/>
        <v>292323</v>
      </c>
      <c r="M162" s="178">
        <f t="shared" si="59"/>
        <v>150708</v>
      </c>
      <c r="N162" s="94" t="s">
        <v>332</v>
      </c>
      <c r="O162" s="178">
        <f>SUM(O164:O184)</f>
        <v>55143</v>
      </c>
      <c r="P162" s="178">
        <f t="shared" ref="P162:Z162" si="60">SUM(P164:P184)</f>
        <v>27953</v>
      </c>
      <c r="Q162" s="178">
        <f t="shared" si="60"/>
        <v>14498</v>
      </c>
      <c r="R162" s="178">
        <f t="shared" si="60"/>
        <v>7320</v>
      </c>
      <c r="S162" s="178">
        <f t="shared" si="60"/>
        <v>10696</v>
      </c>
      <c r="T162" s="178">
        <f t="shared" si="60"/>
        <v>5695</v>
      </c>
      <c r="U162" s="178">
        <f t="shared" si="60"/>
        <v>4795</v>
      </c>
      <c r="V162" s="178">
        <f t="shared" si="60"/>
        <v>2609</v>
      </c>
      <c r="W162" s="178">
        <f t="shared" si="60"/>
        <v>3071</v>
      </c>
      <c r="X162" s="178">
        <f t="shared" si="60"/>
        <v>1546</v>
      </c>
      <c r="Y162" s="178">
        <f t="shared" si="60"/>
        <v>88203</v>
      </c>
      <c r="Z162" s="178">
        <f t="shared" si="60"/>
        <v>45123</v>
      </c>
      <c r="AA162" s="94" t="s">
        <v>332</v>
      </c>
      <c r="AB162" s="178">
        <f t="shared" ref="AB162:AG162" si="61">SUM(AB166:AB184)</f>
        <v>0</v>
      </c>
      <c r="AC162" s="178">
        <f t="shared" si="61"/>
        <v>0</v>
      </c>
      <c r="AD162" s="178">
        <f t="shared" si="61"/>
        <v>0</v>
      </c>
      <c r="AE162" s="178">
        <f t="shared" si="61"/>
        <v>0</v>
      </c>
      <c r="AF162" s="178">
        <f t="shared" si="61"/>
        <v>0</v>
      </c>
      <c r="AG162" s="178">
        <f t="shared" si="61"/>
        <v>0</v>
      </c>
      <c r="AH162" s="178">
        <f t="shared" ref="AH162:AS162" si="62">SUM(AH164:AH184)</f>
        <v>4271</v>
      </c>
      <c r="AI162" s="178">
        <f t="shared" si="62"/>
        <v>3721</v>
      </c>
      <c r="AJ162" s="178">
        <f t="shared" si="62"/>
        <v>550</v>
      </c>
      <c r="AK162" s="178">
        <f t="shared" si="62"/>
        <v>3666</v>
      </c>
      <c r="AL162" s="178">
        <f t="shared" si="62"/>
        <v>833</v>
      </c>
      <c r="AM162" s="178">
        <f t="shared" si="62"/>
        <v>1240</v>
      </c>
      <c r="AN162" s="178">
        <f t="shared" si="62"/>
        <v>16</v>
      </c>
      <c r="AO162" s="178">
        <f t="shared" si="62"/>
        <v>5755</v>
      </c>
      <c r="AP162" s="178">
        <f t="shared" si="62"/>
        <v>383</v>
      </c>
      <c r="AQ162" s="178">
        <f t="shared" si="62"/>
        <v>2167</v>
      </c>
      <c r="AR162" s="178">
        <f t="shared" si="62"/>
        <v>1841</v>
      </c>
      <c r="AS162" s="178">
        <f t="shared" si="62"/>
        <v>326</v>
      </c>
    </row>
    <row r="163" spans="1:45" ht="13" x14ac:dyDescent="0.3">
      <c r="A163" s="95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8"/>
      <c r="M163" s="178"/>
      <c r="N163" s="95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8"/>
      <c r="Z163" s="178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129"/>
      <c r="AQ163" s="122"/>
      <c r="AR163" s="95"/>
      <c r="AS163" s="122"/>
    </row>
    <row r="164" spans="1:45" ht="13" x14ac:dyDescent="0.3">
      <c r="A164" s="95" t="s">
        <v>74</v>
      </c>
      <c r="B164" s="179">
        <v>3847</v>
      </c>
      <c r="C164" s="179">
        <v>1857</v>
      </c>
      <c r="D164" s="179">
        <v>2750</v>
      </c>
      <c r="E164" s="179">
        <v>1379</v>
      </c>
      <c r="F164" s="179">
        <v>2953</v>
      </c>
      <c r="G164" s="179">
        <v>1488</v>
      </c>
      <c r="H164" s="179">
        <v>2268</v>
      </c>
      <c r="I164" s="179">
        <v>1232</v>
      </c>
      <c r="J164" s="179">
        <v>1506</v>
      </c>
      <c r="K164" s="179">
        <v>759</v>
      </c>
      <c r="L164" s="178">
        <f t="shared" ref="L164:M166" si="63">++B164+D164+F164+H164+J164</f>
        <v>13324</v>
      </c>
      <c r="M164" s="178">
        <f t="shared" si="63"/>
        <v>6715</v>
      </c>
      <c r="N164" s="95" t="s">
        <v>74</v>
      </c>
      <c r="O164" s="179">
        <v>1554</v>
      </c>
      <c r="P164" s="179">
        <v>701</v>
      </c>
      <c r="Q164" s="179">
        <v>979</v>
      </c>
      <c r="R164" s="179">
        <v>441</v>
      </c>
      <c r="S164" s="179">
        <v>1153</v>
      </c>
      <c r="T164" s="179">
        <v>594</v>
      </c>
      <c r="U164" s="179">
        <v>698</v>
      </c>
      <c r="V164" s="179">
        <v>395</v>
      </c>
      <c r="W164" s="179">
        <v>343</v>
      </c>
      <c r="X164" s="179">
        <v>153</v>
      </c>
      <c r="Y164" s="178">
        <f>O164+Q164+S164+U164+W164</f>
        <v>4727</v>
      </c>
      <c r="Z164" s="178">
        <f>P164+R164+T164+V164+X164</f>
        <v>2284</v>
      </c>
      <c r="AA164" s="95" t="s">
        <v>74</v>
      </c>
      <c r="AB164" s="95"/>
      <c r="AC164" s="95"/>
      <c r="AD164" s="95"/>
      <c r="AE164" s="95"/>
      <c r="AF164" s="95"/>
      <c r="AG164" s="95"/>
      <c r="AH164" s="95">
        <f>AI164+AJ164</f>
        <v>186</v>
      </c>
      <c r="AI164" s="95">
        <v>184</v>
      </c>
      <c r="AJ164" s="95">
        <v>2</v>
      </c>
      <c r="AK164" s="95">
        <v>255</v>
      </c>
      <c r="AL164" s="95">
        <v>0</v>
      </c>
      <c r="AM164" s="95">
        <v>2</v>
      </c>
      <c r="AN164" s="95">
        <v>0</v>
      </c>
      <c r="AO164" s="114">
        <v>257</v>
      </c>
      <c r="AP164" s="95">
        <v>110</v>
      </c>
      <c r="AQ164" s="122">
        <f>+AR164+AS164</f>
        <v>20</v>
      </c>
      <c r="AR164" s="95">
        <v>20</v>
      </c>
      <c r="AS164" s="122"/>
    </row>
    <row r="165" spans="1:45" ht="13" x14ac:dyDescent="0.3">
      <c r="A165" s="95" t="s">
        <v>75</v>
      </c>
      <c r="B165" s="179">
        <v>17243</v>
      </c>
      <c r="C165" s="179">
        <v>8677</v>
      </c>
      <c r="D165" s="179">
        <v>7838</v>
      </c>
      <c r="E165" s="179">
        <v>4003</v>
      </c>
      <c r="F165" s="179">
        <v>5545</v>
      </c>
      <c r="G165" s="179">
        <v>2960</v>
      </c>
      <c r="H165" s="179">
        <v>3083</v>
      </c>
      <c r="I165" s="179">
        <v>1648</v>
      </c>
      <c r="J165" s="179">
        <v>1897</v>
      </c>
      <c r="K165" s="179">
        <v>981</v>
      </c>
      <c r="L165" s="178">
        <f t="shared" si="63"/>
        <v>35606</v>
      </c>
      <c r="M165" s="178">
        <f t="shared" si="63"/>
        <v>18269</v>
      </c>
      <c r="N165" s="95" t="s">
        <v>75</v>
      </c>
      <c r="O165" s="179">
        <v>6801</v>
      </c>
      <c r="P165" s="179">
        <v>3476</v>
      </c>
      <c r="Q165" s="179">
        <v>1965</v>
      </c>
      <c r="R165" s="179">
        <v>1021</v>
      </c>
      <c r="S165" s="179">
        <v>1378</v>
      </c>
      <c r="T165" s="179">
        <v>769</v>
      </c>
      <c r="U165" s="179">
        <v>505</v>
      </c>
      <c r="V165" s="179">
        <v>271</v>
      </c>
      <c r="W165" s="179">
        <v>322</v>
      </c>
      <c r="X165" s="179">
        <v>159</v>
      </c>
      <c r="Y165" s="178">
        <f>O165+Q165+S165+U165+W165</f>
        <v>10971</v>
      </c>
      <c r="Z165" s="178">
        <f>P165+R165+T165+V165+X165</f>
        <v>5696</v>
      </c>
      <c r="AA165" s="95" t="s">
        <v>75</v>
      </c>
      <c r="AB165" s="95"/>
      <c r="AC165" s="95"/>
      <c r="AD165" s="95"/>
      <c r="AE165" s="95"/>
      <c r="AF165" s="95"/>
      <c r="AG165" s="95"/>
      <c r="AH165" s="95">
        <f>AI165+AJ165</f>
        <v>536</v>
      </c>
      <c r="AI165" s="95">
        <v>506</v>
      </c>
      <c r="AJ165" s="95">
        <v>30</v>
      </c>
      <c r="AK165" s="95">
        <v>542</v>
      </c>
      <c r="AL165" s="95">
        <v>50</v>
      </c>
      <c r="AM165" s="95">
        <v>156</v>
      </c>
      <c r="AN165" s="95">
        <v>1</v>
      </c>
      <c r="AO165" s="114">
        <v>749</v>
      </c>
      <c r="AP165" s="179">
        <v>51</v>
      </c>
      <c r="AQ165" s="122">
        <f>+AR165+AS165</f>
        <v>175</v>
      </c>
      <c r="AR165" s="95">
        <v>173</v>
      </c>
      <c r="AS165" s="122">
        <v>2</v>
      </c>
    </row>
    <row r="166" spans="1:45" ht="13" x14ac:dyDescent="0.3">
      <c r="A166" s="95" t="s">
        <v>55</v>
      </c>
      <c r="B166" s="179">
        <v>12911</v>
      </c>
      <c r="C166" s="179">
        <v>6985</v>
      </c>
      <c r="D166" s="179">
        <v>3879</v>
      </c>
      <c r="E166" s="179">
        <v>2166</v>
      </c>
      <c r="F166" s="179">
        <v>2252</v>
      </c>
      <c r="G166" s="179">
        <v>1227</v>
      </c>
      <c r="H166" s="179">
        <v>1216</v>
      </c>
      <c r="I166" s="179">
        <v>673</v>
      </c>
      <c r="J166" s="179">
        <v>792</v>
      </c>
      <c r="K166" s="179">
        <v>434</v>
      </c>
      <c r="L166" s="178">
        <f t="shared" si="63"/>
        <v>21050</v>
      </c>
      <c r="M166" s="178">
        <f t="shared" si="63"/>
        <v>11485</v>
      </c>
      <c r="N166" s="95" t="s">
        <v>55</v>
      </c>
      <c r="O166" s="179">
        <v>4243</v>
      </c>
      <c r="P166" s="179">
        <v>2287</v>
      </c>
      <c r="Q166" s="179">
        <v>881</v>
      </c>
      <c r="R166" s="179">
        <v>470</v>
      </c>
      <c r="S166" s="179">
        <v>611</v>
      </c>
      <c r="T166" s="179">
        <v>319</v>
      </c>
      <c r="U166" s="179">
        <v>256</v>
      </c>
      <c r="V166" s="179">
        <v>143</v>
      </c>
      <c r="W166" s="179">
        <v>106</v>
      </c>
      <c r="X166" s="179">
        <v>55</v>
      </c>
      <c r="Y166" s="178">
        <f t="shared" ref="Y166:Y184" si="64">O166+Q166+S166+U166+W166</f>
        <v>6097</v>
      </c>
      <c r="Z166" s="178">
        <f t="shared" ref="Z166:Z184" si="65">P166+R166+T166+V166+X166</f>
        <v>3274</v>
      </c>
      <c r="AA166" s="95" t="s">
        <v>55</v>
      </c>
      <c r="AB166" s="95"/>
      <c r="AC166" s="95"/>
      <c r="AD166" s="95"/>
      <c r="AE166" s="95"/>
      <c r="AF166" s="95"/>
      <c r="AG166" s="95"/>
      <c r="AH166" s="95">
        <f t="shared" ref="AH166:AH184" si="66">AI166+AJ166</f>
        <v>291</v>
      </c>
      <c r="AI166" s="95">
        <v>247</v>
      </c>
      <c r="AJ166" s="95">
        <v>44</v>
      </c>
      <c r="AK166" s="95">
        <v>191</v>
      </c>
      <c r="AL166" s="95">
        <v>3</v>
      </c>
      <c r="AM166" s="95">
        <v>164</v>
      </c>
      <c r="AN166" s="95">
        <v>0</v>
      </c>
      <c r="AO166" s="114">
        <v>358</v>
      </c>
      <c r="AP166" s="95">
        <v>7</v>
      </c>
      <c r="AQ166" s="122">
        <f t="shared" ref="AQ166:AQ184" si="67">+AR166+AS166</f>
        <v>146</v>
      </c>
      <c r="AR166" s="95">
        <v>118</v>
      </c>
      <c r="AS166" s="122">
        <v>28</v>
      </c>
    </row>
    <row r="167" spans="1:45" ht="13" x14ac:dyDescent="0.3">
      <c r="A167" s="95" t="s">
        <v>56</v>
      </c>
      <c r="B167" s="179">
        <v>13374</v>
      </c>
      <c r="C167" s="179">
        <v>7068</v>
      </c>
      <c r="D167" s="179">
        <v>5482</v>
      </c>
      <c r="E167" s="179">
        <v>3015</v>
      </c>
      <c r="F167" s="179">
        <v>3405</v>
      </c>
      <c r="G167" s="179">
        <v>1924</v>
      </c>
      <c r="H167" s="179">
        <v>2160</v>
      </c>
      <c r="I167" s="179">
        <v>1192</v>
      </c>
      <c r="J167" s="179">
        <v>1263</v>
      </c>
      <c r="K167" s="179">
        <v>701</v>
      </c>
      <c r="L167" s="178">
        <f t="shared" ref="L167:L184" si="68">++B167+D167+F167+H167+J167</f>
        <v>25684</v>
      </c>
      <c r="M167" s="178">
        <f t="shared" ref="M167:M184" si="69">++C167+E167+G167+I167+K167</f>
        <v>13900</v>
      </c>
      <c r="N167" s="95" t="s">
        <v>56</v>
      </c>
      <c r="O167" s="179">
        <v>4039</v>
      </c>
      <c r="P167" s="179">
        <v>2015</v>
      </c>
      <c r="Q167" s="179">
        <v>1099</v>
      </c>
      <c r="R167" s="179">
        <v>602</v>
      </c>
      <c r="S167" s="179">
        <v>847</v>
      </c>
      <c r="T167" s="179">
        <v>469</v>
      </c>
      <c r="U167" s="179">
        <v>417</v>
      </c>
      <c r="V167" s="179">
        <v>237</v>
      </c>
      <c r="W167" s="179">
        <v>283</v>
      </c>
      <c r="X167" s="179">
        <v>145</v>
      </c>
      <c r="Y167" s="178">
        <f t="shared" si="64"/>
        <v>6685</v>
      </c>
      <c r="Z167" s="178">
        <f t="shared" si="65"/>
        <v>3468</v>
      </c>
      <c r="AA167" s="95" t="s">
        <v>56</v>
      </c>
      <c r="AB167" s="95"/>
      <c r="AC167" s="95"/>
      <c r="AD167" s="95"/>
      <c r="AE167" s="95"/>
      <c r="AF167" s="95"/>
      <c r="AG167" s="95"/>
      <c r="AH167" s="95">
        <f t="shared" si="66"/>
        <v>292</v>
      </c>
      <c r="AI167" s="95">
        <v>284</v>
      </c>
      <c r="AJ167" s="95">
        <v>8</v>
      </c>
      <c r="AK167" s="95">
        <v>226</v>
      </c>
      <c r="AL167" s="95">
        <v>3</v>
      </c>
      <c r="AM167" s="95">
        <v>183</v>
      </c>
      <c r="AN167" s="95">
        <v>0</v>
      </c>
      <c r="AO167" s="114">
        <v>412</v>
      </c>
      <c r="AP167" s="95">
        <v>11</v>
      </c>
      <c r="AQ167" s="122">
        <f t="shared" si="67"/>
        <v>180</v>
      </c>
      <c r="AR167" s="95">
        <v>153</v>
      </c>
      <c r="AS167" s="122">
        <v>27</v>
      </c>
    </row>
    <row r="168" spans="1:45" ht="13" x14ac:dyDescent="0.3">
      <c r="A168" s="95" t="s">
        <v>57</v>
      </c>
      <c r="B168" s="179">
        <v>8210</v>
      </c>
      <c r="C168" s="179">
        <v>4469</v>
      </c>
      <c r="D168" s="179">
        <v>3163</v>
      </c>
      <c r="E168" s="179">
        <v>1796</v>
      </c>
      <c r="F168" s="179">
        <v>1815</v>
      </c>
      <c r="G168" s="179">
        <v>1044</v>
      </c>
      <c r="H168" s="179">
        <v>791</v>
      </c>
      <c r="I168" s="179">
        <v>458</v>
      </c>
      <c r="J168" s="179">
        <v>491</v>
      </c>
      <c r="K168" s="179">
        <v>279</v>
      </c>
      <c r="L168" s="178">
        <f t="shared" si="68"/>
        <v>14470</v>
      </c>
      <c r="M168" s="178">
        <f t="shared" si="69"/>
        <v>8046</v>
      </c>
      <c r="N168" s="95" t="s">
        <v>57</v>
      </c>
      <c r="O168" s="179">
        <v>2672</v>
      </c>
      <c r="P168" s="179">
        <v>1481</v>
      </c>
      <c r="Q168" s="179">
        <v>748</v>
      </c>
      <c r="R168" s="179">
        <v>417</v>
      </c>
      <c r="S168" s="179">
        <v>302</v>
      </c>
      <c r="T168" s="179">
        <v>181</v>
      </c>
      <c r="U168" s="179">
        <v>116</v>
      </c>
      <c r="V168" s="179">
        <v>65</v>
      </c>
      <c r="W168" s="179">
        <v>107</v>
      </c>
      <c r="X168" s="179">
        <v>55</v>
      </c>
      <c r="Y168" s="178">
        <f t="shared" si="64"/>
        <v>3945</v>
      </c>
      <c r="Z168" s="178">
        <f t="shared" si="65"/>
        <v>2199</v>
      </c>
      <c r="AA168" s="95" t="s">
        <v>57</v>
      </c>
      <c r="AB168" s="95"/>
      <c r="AC168" s="95"/>
      <c r="AD168" s="95"/>
      <c r="AE168" s="95"/>
      <c r="AF168" s="95"/>
      <c r="AG168" s="95"/>
      <c r="AH168" s="95">
        <f t="shared" si="66"/>
        <v>182</v>
      </c>
      <c r="AI168" s="95">
        <v>149</v>
      </c>
      <c r="AJ168" s="95">
        <v>33</v>
      </c>
      <c r="AK168" s="95">
        <v>127</v>
      </c>
      <c r="AL168" s="95">
        <v>40</v>
      </c>
      <c r="AM168" s="95">
        <v>67</v>
      </c>
      <c r="AN168" s="95">
        <v>0</v>
      </c>
      <c r="AO168" s="114">
        <v>234</v>
      </c>
      <c r="AP168" s="95">
        <v>7</v>
      </c>
      <c r="AQ168" s="122">
        <f t="shared" si="67"/>
        <v>120</v>
      </c>
      <c r="AR168" s="95">
        <v>94</v>
      </c>
      <c r="AS168" s="122">
        <v>26</v>
      </c>
    </row>
    <row r="169" spans="1:45" ht="13" x14ac:dyDescent="0.3">
      <c r="A169" s="95" t="s">
        <v>58</v>
      </c>
      <c r="B169" s="179">
        <v>2212</v>
      </c>
      <c r="C169" s="179">
        <v>1128</v>
      </c>
      <c r="D169" s="179">
        <v>853</v>
      </c>
      <c r="E169" s="179">
        <v>439</v>
      </c>
      <c r="F169" s="179">
        <v>530</v>
      </c>
      <c r="G169" s="179">
        <v>284</v>
      </c>
      <c r="H169" s="179">
        <v>250</v>
      </c>
      <c r="I169" s="179">
        <v>124</v>
      </c>
      <c r="J169" s="179">
        <v>228</v>
      </c>
      <c r="K169" s="179">
        <v>121</v>
      </c>
      <c r="L169" s="178">
        <f t="shared" si="68"/>
        <v>4073</v>
      </c>
      <c r="M169" s="178">
        <f t="shared" si="69"/>
        <v>2096</v>
      </c>
      <c r="N169" s="95" t="s">
        <v>58</v>
      </c>
      <c r="O169" s="179">
        <v>1002</v>
      </c>
      <c r="P169" s="179">
        <v>509</v>
      </c>
      <c r="Q169" s="179">
        <v>179</v>
      </c>
      <c r="R169" s="179">
        <v>93</v>
      </c>
      <c r="S169" s="179">
        <v>109</v>
      </c>
      <c r="T169" s="179">
        <v>56</v>
      </c>
      <c r="U169" s="179">
        <v>22</v>
      </c>
      <c r="V169" s="179">
        <v>12</v>
      </c>
      <c r="W169" s="179">
        <v>15</v>
      </c>
      <c r="X169" s="179">
        <v>12</v>
      </c>
      <c r="Y169" s="178">
        <f t="shared" si="64"/>
        <v>1327</v>
      </c>
      <c r="Z169" s="178">
        <f t="shared" si="65"/>
        <v>682</v>
      </c>
      <c r="AA169" s="95" t="s">
        <v>58</v>
      </c>
      <c r="AB169" s="95"/>
      <c r="AC169" s="95"/>
      <c r="AD169" s="95"/>
      <c r="AE169" s="95"/>
      <c r="AF169" s="95"/>
      <c r="AG169" s="95"/>
      <c r="AH169" s="95">
        <f t="shared" si="66"/>
        <v>74</v>
      </c>
      <c r="AI169" s="95">
        <v>66</v>
      </c>
      <c r="AJ169" s="95">
        <v>8</v>
      </c>
      <c r="AK169" s="95">
        <v>88</v>
      </c>
      <c r="AL169" s="95">
        <v>0</v>
      </c>
      <c r="AM169" s="95">
        <v>8</v>
      </c>
      <c r="AN169" s="95">
        <v>0</v>
      </c>
      <c r="AO169" s="114">
        <v>96</v>
      </c>
      <c r="AP169" s="95">
        <v>8</v>
      </c>
      <c r="AQ169" s="122">
        <f t="shared" si="67"/>
        <v>88</v>
      </c>
      <c r="AR169" s="95">
        <v>38</v>
      </c>
      <c r="AS169" s="122">
        <v>50</v>
      </c>
    </row>
    <row r="170" spans="1:45" ht="13" x14ac:dyDescent="0.3">
      <c r="A170" s="95" t="s">
        <v>59</v>
      </c>
      <c r="B170" s="179">
        <v>5792</v>
      </c>
      <c r="C170" s="179">
        <v>2890</v>
      </c>
      <c r="D170" s="179">
        <v>1994</v>
      </c>
      <c r="E170" s="179">
        <v>945</v>
      </c>
      <c r="F170" s="179">
        <v>1151</v>
      </c>
      <c r="G170" s="179">
        <v>551</v>
      </c>
      <c r="H170" s="179">
        <v>507</v>
      </c>
      <c r="I170" s="179">
        <v>228</v>
      </c>
      <c r="J170" s="179">
        <v>339</v>
      </c>
      <c r="K170" s="179">
        <v>163</v>
      </c>
      <c r="L170" s="178">
        <f t="shared" si="68"/>
        <v>9783</v>
      </c>
      <c r="M170" s="178">
        <f t="shared" si="69"/>
        <v>4777</v>
      </c>
      <c r="N170" s="95" t="s">
        <v>59</v>
      </c>
      <c r="O170" s="179">
        <v>2451</v>
      </c>
      <c r="P170" s="179">
        <v>1209</v>
      </c>
      <c r="Q170" s="179">
        <v>410</v>
      </c>
      <c r="R170" s="179">
        <v>176</v>
      </c>
      <c r="S170" s="179">
        <v>296</v>
      </c>
      <c r="T170" s="179">
        <v>168</v>
      </c>
      <c r="U170" s="179">
        <v>111</v>
      </c>
      <c r="V170" s="179">
        <v>58</v>
      </c>
      <c r="W170" s="179">
        <v>85</v>
      </c>
      <c r="X170" s="179">
        <v>38</v>
      </c>
      <c r="Y170" s="178">
        <f t="shared" si="64"/>
        <v>3353</v>
      </c>
      <c r="Z170" s="178">
        <f t="shared" si="65"/>
        <v>1649</v>
      </c>
      <c r="AA170" s="95" t="s">
        <v>59</v>
      </c>
      <c r="AB170" s="95"/>
      <c r="AC170" s="95"/>
      <c r="AD170" s="95"/>
      <c r="AE170" s="95"/>
      <c r="AF170" s="95"/>
      <c r="AG170" s="95"/>
      <c r="AH170" s="95">
        <f t="shared" si="66"/>
        <v>153</v>
      </c>
      <c r="AI170" s="95">
        <v>121</v>
      </c>
      <c r="AJ170" s="95">
        <v>32</v>
      </c>
      <c r="AK170" s="95">
        <v>106</v>
      </c>
      <c r="AL170" s="95">
        <v>14</v>
      </c>
      <c r="AM170" s="95">
        <v>55</v>
      </c>
      <c r="AN170" s="95">
        <v>3</v>
      </c>
      <c r="AO170" s="114">
        <v>178</v>
      </c>
      <c r="AP170" s="95">
        <v>5</v>
      </c>
      <c r="AQ170" s="122">
        <f>+AR170+AS170</f>
        <v>101</v>
      </c>
      <c r="AR170" s="95">
        <v>76</v>
      </c>
      <c r="AS170" s="122">
        <v>25</v>
      </c>
    </row>
    <row r="171" spans="1:45" ht="13" x14ac:dyDescent="0.3">
      <c r="A171" s="95" t="s">
        <v>60</v>
      </c>
      <c r="B171" s="179">
        <v>8277</v>
      </c>
      <c r="C171" s="179">
        <v>4148</v>
      </c>
      <c r="D171" s="179">
        <v>3168</v>
      </c>
      <c r="E171" s="179">
        <v>1528</v>
      </c>
      <c r="F171" s="179">
        <v>2024</v>
      </c>
      <c r="G171" s="179">
        <v>938</v>
      </c>
      <c r="H171" s="179">
        <v>957</v>
      </c>
      <c r="I171" s="179">
        <v>468</v>
      </c>
      <c r="J171" s="179">
        <v>599</v>
      </c>
      <c r="K171" s="179">
        <v>280</v>
      </c>
      <c r="L171" s="178">
        <f t="shared" si="68"/>
        <v>15025</v>
      </c>
      <c r="M171" s="178">
        <f t="shared" si="69"/>
        <v>7362</v>
      </c>
      <c r="N171" s="95" t="s">
        <v>60</v>
      </c>
      <c r="O171" s="179">
        <v>3440</v>
      </c>
      <c r="P171" s="179">
        <v>1747</v>
      </c>
      <c r="Q171" s="179">
        <v>719</v>
      </c>
      <c r="R171" s="179">
        <v>343</v>
      </c>
      <c r="S171" s="179">
        <v>446</v>
      </c>
      <c r="T171" s="179">
        <v>226</v>
      </c>
      <c r="U171" s="179">
        <v>212</v>
      </c>
      <c r="V171" s="179">
        <v>101</v>
      </c>
      <c r="W171" s="179">
        <v>162</v>
      </c>
      <c r="X171" s="179">
        <v>78</v>
      </c>
      <c r="Y171" s="178">
        <f t="shared" si="64"/>
        <v>4979</v>
      </c>
      <c r="Z171" s="178">
        <f t="shared" si="65"/>
        <v>2495</v>
      </c>
      <c r="AA171" s="95" t="s">
        <v>60</v>
      </c>
      <c r="AB171" s="95"/>
      <c r="AC171" s="95"/>
      <c r="AD171" s="95"/>
      <c r="AE171" s="95"/>
      <c r="AF171" s="95"/>
      <c r="AG171" s="95"/>
      <c r="AH171" s="95">
        <f t="shared" si="66"/>
        <v>200</v>
      </c>
      <c r="AI171" s="95">
        <v>168</v>
      </c>
      <c r="AJ171" s="95">
        <v>32</v>
      </c>
      <c r="AK171" s="95">
        <v>162</v>
      </c>
      <c r="AL171" s="95">
        <v>64</v>
      </c>
      <c r="AM171" s="95">
        <v>41</v>
      </c>
      <c r="AN171" s="95">
        <v>2</v>
      </c>
      <c r="AO171" s="114">
        <v>269</v>
      </c>
      <c r="AP171" s="95">
        <v>3</v>
      </c>
      <c r="AQ171" s="122">
        <f t="shared" si="67"/>
        <v>103</v>
      </c>
      <c r="AR171" s="95">
        <v>100</v>
      </c>
      <c r="AS171" s="122">
        <v>3</v>
      </c>
    </row>
    <row r="172" spans="1:45" ht="13" x14ac:dyDescent="0.3">
      <c r="A172" s="95" t="s">
        <v>61</v>
      </c>
      <c r="B172" s="179">
        <v>3093</v>
      </c>
      <c r="C172" s="179">
        <v>1674</v>
      </c>
      <c r="D172" s="179">
        <v>1322</v>
      </c>
      <c r="E172" s="179">
        <v>804</v>
      </c>
      <c r="F172" s="179">
        <v>686</v>
      </c>
      <c r="G172" s="179">
        <v>413</v>
      </c>
      <c r="H172" s="179">
        <v>411</v>
      </c>
      <c r="I172" s="179">
        <v>265</v>
      </c>
      <c r="J172" s="179">
        <v>284</v>
      </c>
      <c r="K172" s="179">
        <v>185</v>
      </c>
      <c r="L172" s="178">
        <f t="shared" si="68"/>
        <v>5796</v>
      </c>
      <c r="M172" s="178">
        <f t="shared" si="69"/>
        <v>3341</v>
      </c>
      <c r="N172" s="95" t="s">
        <v>61</v>
      </c>
      <c r="O172" s="179">
        <v>1373</v>
      </c>
      <c r="P172" s="179">
        <v>747</v>
      </c>
      <c r="Q172" s="179">
        <v>314</v>
      </c>
      <c r="R172" s="179">
        <v>182</v>
      </c>
      <c r="S172" s="179">
        <v>176</v>
      </c>
      <c r="T172" s="179">
        <v>101</v>
      </c>
      <c r="U172" s="179">
        <v>79</v>
      </c>
      <c r="V172" s="179">
        <v>57</v>
      </c>
      <c r="W172" s="179">
        <v>42</v>
      </c>
      <c r="X172" s="179">
        <v>26</v>
      </c>
      <c r="Y172" s="178">
        <f t="shared" si="64"/>
        <v>1984</v>
      </c>
      <c r="Z172" s="178">
        <f t="shared" si="65"/>
        <v>1113</v>
      </c>
      <c r="AA172" s="95" t="s">
        <v>61</v>
      </c>
      <c r="AB172" s="95"/>
      <c r="AC172" s="95"/>
      <c r="AD172" s="95"/>
      <c r="AE172" s="95"/>
      <c r="AF172" s="95"/>
      <c r="AG172" s="95"/>
      <c r="AH172" s="95">
        <f t="shared" si="66"/>
        <v>72</v>
      </c>
      <c r="AI172" s="95">
        <v>60</v>
      </c>
      <c r="AJ172" s="95">
        <v>12</v>
      </c>
      <c r="AK172" s="95">
        <v>49</v>
      </c>
      <c r="AL172" s="95">
        <v>0</v>
      </c>
      <c r="AM172" s="95">
        <v>44</v>
      </c>
      <c r="AN172" s="95">
        <v>8</v>
      </c>
      <c r="AO172" s="114">
        <v>101</v>
      </c>
      <c r="AP172" s="95">
        <v>3</v>
      </c>
      <c r="AQ172" s="122">
        <f t="shared" si="67"/>
        <v>37</v>
      </c>
      <c r="AR172" s="95">
        <v>37</v>
      </c>
      <c r="AS172" s="122"/>
    </row>
    <row r="173" spans="1:45" ht="13" x14ac:dyDescent="0.3">
      <c r="A173" s="95" t="s">
        <v>62</v>
      </c>
      <c r="B173" s="179">
        <v>1510</v>
      </c>
      <c r="C173" s="179">
        <v>647</v>
      </c>
      <c r="D173" s="179">
        <v>660</v>
      </c>
      <c r="E173" s="179">
        <v>294</v>
      </c>
      <c r="F173" s="179">
        <v>458</v>
      </c>
      <c r="G173" s="179">
        <v>224</v>
      </c>
      <c r="H173" s="179">
        <v>131</v>
      </c>
      <c r="I173" s="179">
        <v>56</v>
      </c>
      <c r="J173" s="179">
        <v>43</v>
      </c>
      <c r="K173" s="179">
        <v>21</v>
      </c>
      <c r="L173" s="178">
        <f t="shared" si="68"/>
        <v>2802</v>
      </c>
      <c r="M173" s="178">
        <f t="shared" si="69"/>
        <v>1242</v>
      </c>
      <c r="N173" s="95" t="s">
        <v>62</v>
      </c>
      <c r="O173" s="179">
        <v>264</v>
      </c>
      <c r="P173" s="179">
        <v>121</v>
      </c>
      <c r="Q173" s="179">
        <v>165</v>
      </c>
      <c r="R173" s="179">
        <v>74</v>
      </c>
      <c r="S173" s="179">
        <v>92</v>
      </c>
      <c r="T173" s="179">
        <v>40</v>
      </c>
      <c r="U173" s="179">
        <v>16</v>
      </c>
      <c r="V173" s="179">
        <v>7</v>
      </c>
      <c r="W173" s="179">
        <v>9</v>
      </c>
      <c r="X173" s="179">
        <v>3</v>
      </c>
      <c r="Y173" s="178">
        <f t="shared" si="64"/>
        <v>546</v>
      </c>
      <c r="Z173" s="178">
        <f t="shared" si="65"/>
        <v>245</v>
      </c>
      <c r="AA173" s="95" t="s">
        <v>62</v>
      </c>
      <c r="AB173" s="95"/>
      <c r="AC173" s="95"/>
      <c r="AD173" s="95"/>
      <c r="AE173" s="95"/>
      <c r="AF173" s="95"/>
      <c r="AG173" s="95"/>
      <c r="AH173" s="95">
        <f t="shared" si="66"/>
        <v>51</v>
      </c>
      <c r="AI173" s="95">
        <v>35</v>
      </c>
      <c r="AJ173" s="95">
        <v>16</v>
      </c>
      <c r="AK173" s="95">
        <v>39</v>
      </c>
      <c r="AL173" s="95">
        <v>1</v>
      </c>
      <c r="AM173" s="95">
        <v>35</v>
      </c>
      <c r="AN173" s="95">
        <v>0</v>
      </c>
      <c r="AO173" s="114">
        <v>75</v>
      </c>
      <c r="AP173" s="95">
        <v>0</v>
      </c>
      <c r="AQ173" s="122">
        <f t="shared" si="67"/>
        <v>46</v>
      </c>
      <c r="AR173" s="95">
        <v>39</v>
      </c>
      <c r="AS173" s="122">
        <v>7</v>
      </c>
    </row>
    <row r="174" spans="1:45" ht="13" x14ac:dyDescent="0.3">
      <c r="A174" s="95" t="s">
        <v>63</v>
      </c>
      <c r="B174" s="179">
        <v>2925</v>
      </c>
      <c r="C174" s="179">
        <v>1415</v>
      </c>
      <c r="D174" s="179">
        <v>904</v>
      </c>
      <c r="E174" s="179">
        <v>423</v>
      </c>
      <c r="F174" s="179">
        <v>425</v>
      </c>
      <c r="G174" s="179">
        <v>199</v>
      </c>
      <c r="H174" s="179">
        <v>233</v>
      </c>
      <c r="I174" s="179">
        <v>117</v>
      </c>
      <c r="J174" s="179">
        <v>136</v>
      </c>
      <c r="K174" s="179">
        <v>58</v>
      </c>
      <c r="L174" s="178">
        <f t="shared" si="68"/>
        <v>4623</v>
      </c>
      <c r="M174" s="178">
        <f t="shared" si="69"/>
        <v>2212</v>
      </c>
      <c r="N174" s="95" t="s">
        <v>63</v>
      </c>
      <c r="O174" s="179">
        <v>1006</v>
      </c>
      <c r="P174" s="179">
        <v>489</v>
      </c>
      <c r="Q174" s="179">
        <v>207</v>
      </c>
      <c r="R174" s="179">
        <v>116</v>
      </c>
      <c r="S174" s="179">
        <v>85</v>
      </c>
      <c r="T174" s="179">
        <v>39</v>
      </c>
      <c r="U174" s="179">
        <v>41</v>
      </c>
      <c r="V174" s="179">
        <v>20</v>
      </c>
      <c r="W174" s="179">
        <v>8</v>
      </c>
      <c r="X174" s="179">
        <v>4</v>
      </c>
      <c r="Y174" s="178">
        <f t="shared" si="64"/>
        <v>1347</v>
      </c>
      <c r="Z174" s="178">
        <f t="shared" si="65"/>
        <v>668</v>
      </c>
      <c r="AA174" s="95" t="s">
        <v>63</v>
      </c>
      <c r="AB174" s="95"/>
      <c r="AC174" s="95"/>
      <c r="AD174" s="95"/>
      <c r="AE174" s="95"/>
      <c r="AF174" s="95"/>
      <c r="AG174" s="95"/>
      <c r="AH174" s="95">
        <f t="shared" si="66"/>
        <v>93</v>
      </c>
      <c r="AI174" s="95">
        <v>72</v>
      </c>
      <c r="AJ174" s="95">
        <v>21</v>
      </c>
      <c r="AK174" s="95">
        <v>75</v>
      </c>
      <c r="AL174" s="95">
        <v>0</v>
      </c>
      <c r="AM174" s="95">
        <v>53</v>
      </c>
      <c r="AN174" s="95">
        <v>0</v>
      </c>
      <c r="AO174" s="114">
        <v>128</v>
      </c>
      <c r="AP174" s="95">
        <v>4</v>
      </c>
      <c r="AQ174" s="122">
        <f t="shared" si="67"/>
        <v>65</v>
      </c>
      <c r="AR174" s="95">
        <v>52</v>
      </c>
      <c r="AS174" s="122">
        <v>13</v>
      </c>
    </row>
    <row r="175" spans="1:45" ht="13" x14ac:dyDescent="0.3">
      <c r="A175" s="95" t="s">
        <v>64</v>
      </c>
      <c r="B175" s="179">
        <v>12861</v>
      </c>
      <c r="C175" s="179">
        <v>6786</v>
      </c>
      <c r="D175" s="179">
        <v>4777</v>
      </c>
      <c r="E175" s="179">
        <v>2659</v>
      </c>
      <c r="F175" s="179">
        <v>2563</v>
      </c>
      <c r="G175" s="179">
        <v>1398</v>
      </c>
      <c r="H175" s="179">
        <v>1399</v>
      </c>
      <c r="I175" s="179">
        <v>700</v>
      </c>
      <c r="J175" s="179">
        <v>857</v>
      </c>
      <c r="K175" s="179">
        <v>402</v>
      </c>
      <c r="L175" s="178">
        <f t="shared" si="68"/>
        <v>22457</v>
      </c>
      <c r="M175" s="178">
        <f t="shared" si="69"/>
        <v>11945</v>
      </c>
      <c r="N175" s="95" t="s">
        <v>64</v>
      </c>
      <c r="O175" s="179">
        <v>4499</v>
      </c>
      <c r="P175" s="179">
        <v>2393</v>
      </c>
      <c r="Q175" s="179">
        <v>759</v>
      </c>
      <c r="R175" s="179">
        <v>405</v>
      </c>
      <c r="S175" s="179">
        <v>441</v>
      </c>
      <c r="T175" s="179">
        <v>261</v>
      </c>
      <c r="U175" s="179">
        <v>233</v>
      </c>
      <c r="V175" s="179">
        <v>107</v>
      </c>
      <c r="W175" s="179">
        <v>106</v>
      </c>
      <c r="X175" s="179">
        <v>57</v>
      </c>
      <c r="Y175" s="178">
        <f t="shared" si="64"/>
        <v>6038</v>
      </c>
      <c r="Z175" s="178">
        <f t="shared" si="65"/>
        <v>3223</v>
      </c>
      <c r="AA175" s="95" t="s">
        <v>64</v>
      </c>
      <c r="AB175" s="95"/>
      <c r="AC175" s="95"/>
      <c r="AD175" s="95"/>
      <c r="AE175" s="95"/>
      <c r="AF175" s="95"/>
      <c r="AG175" s="95"/>
      <c r="AH175" s="95">
        <f t="shared" si="66"/>
        <v>330</v>
      </c>
      <c r="AI175" s="95">
        <v>249</v>
      </c>
      <c r="AJ175" s="95">
        <v>81</v>
      </c>
      <c r="AK175" s="95">
        <v>224</v>
      </c>
      <c r="AL175" s="95">
        <v>168</v>
      </c>
      <c r="AM175" s="95">
        <v>43</v>
      </c>
      <c r="AN175" s="95">
        <v>0</v>
      </c>
      <c r="AO175" s="114">
        <v>435</v>
      </c>
      <c r="AP175" s="95">
        <v>17</v>
      </c>
      <c r="AQ175" s="122">
        <f t="shared" si="67"/>
        <v>181</v>
      </c>
      <c r="AR175" s="95">
        <v>181</v>
      </c>
      <c r="AS175" s="122"/>
    </row>
    <row r="176" spans="1:45" ht="13" x14ac:dyDescent="0.3">
      <c r="A176" s="95" t="s">
        <v>65</v>
      </c>
      <c r="B176" s="179">
        <v>7723</v>
      </c>
      <c r="C176" s="179">
        <v>3779</v>
      </c>
      <c r="D176" s="179">
        <v>3190</v>
      </c>
      <c r="E176" s="179">
        <v>1508</v>
      </c>
      <c r="F176" s="179">
        <v>1874</v>
      </c>
      <c r="G176" s="179">
        <v>932</v>
      </c>
      <c r="H176" s="179">
        <v>954</v>
      </c>
      <c r="I176" s="179">
        <v>459</v>
      </c>
      <c r="J176" s="179">
        <v>577</v>
      </c>
      <c r="K176" s="179">
        <v>262</v>
      </c>
      <c r="L176" s="178">
        <f t="shared" si="68"/>
        <v>14318</v>
      </c>
      <c r="M176" s="178">
        <f t="shared" si="69"/>
        <v>6940</v>
      </c>
      <c r="N176" s="95" t="s">
        <v>65</v>
      </c>
      <c r="O176" s="179">
        <v>3317</v>
      </c>
      <c r="P176" s="179">
        <v>1566</v>
      </c>
      <c r="Q176" s="179">
        <v>687</v>
      </c>
      <c r="R176" s="179">
        <v>325</v>
      </c>
      <c r="S176" s="179">
        <v>544</v>
      </c>
      <c r="T176" s="179">
        <v>265</v>
      </c>
      <c r="U176" s="179">
        <v>197</v>
      </c>
      <c r="V176" s="179">
        <v>99</v>
      </c>
      <c r="W176" s="179">
        <v>118</v>
      </c>
      <c r="X176" s="179">
        <v>49</v>
      </c>
      <c r="Y176" s="178">
        <f t="shared" si="64"/>
        <v>4863</v>
      </c>
      <c r="Z176" s="178">
        <f t="shared" si="65"/>
        <v>2304</v>
      </c>
      <c r="AA176" s="95" t="s">
        <v>65</v>
      </c>
      <c r="AB176" s="95"/>
      <c r="AC176" s="95"/>
      <c r="AD176" s="95"/>
      <c r="AE176" s="95"/>
      <c r="AF176" s="95"/>
      <c r="AG176" s="95"/>
      <c r="AH176" s="95">
        <f t="shared" si="66"/>
        <v>258</v>
      </c>
      <c r="AI176" s="95">
        <v>198</v>
      </c>
      <c r="AJ176" s="95">
        <v>60</v>
      </c>
      <c r="AK176" s="95">
        <v>169</v>
      </c>
      <c r="AL176" s="95">
        <v>17</v>
      </c>
      <c r="AM176" s="95">
        <v>124</v>
      </c>
      <c r="AN176" s="95">
        <v>0</v>
      </c>
      <c r="AO176" s="114">
        <v>310</v>
      </c>
      <c r="AP176" s="95">
        <v>22</v>
      </c>
      <c r="AQ176" s="122">
        <f t="shared" si="67"/>
        <v>157</v>
      </c>
      <c r="AR176" s="95">
        <v>123</v>
      </c>
      <c r="AS176" s="122">
        <v>34</v>
      </c>
    </row>
    <row r="177" spans="1:45" ht="13" x14ac:dyDescent="0.3">
      <c r="A177" s="95" t="s">
        <v>66</v>
      </c>
      <c r="B177" s="179">
        <v>15996</v>
      </c>
      <c r="C177" s="179">
        <v>8018</v>
      </c>
      <c r="D177" s="179">
        <v>6057</v>
      </c>
      <c r="E177" s="179">
        <v>3033</v>
      </c>
      <c r="F177" s="179">
        <v>3914</v>
      </c>
      <c r="G177" s="179">
        <v>1893</v>
      </c>
      <c r="H177" s="179">
        <v>2143</v>
      </c>
      <c r="I177" s="179">
        <v>1070</v>
      </c>
      <c r="J177" s="179">
        <v>1419</v>
      </c>
      <c r="K177" s="179">
        <v>681</v>
      </c>
      <c r="L177" s="178">
        <f t="shared" si="68"/>
        <v>29529</v>
      </c>
      <c r="M177" s="178">
        <f t="shared" si="69"/>
        <v>14695</v>
      </c>
      <c r="N177" s="95" t="s">
        <v>66</v>
      </c>
      <c r="O177" s="179">
        <v>7072</v>
      </c>
      <c r="P177" s="179">
        <v>3481</v>
      </c>
      <c r="Q177" s="179">
        <v>1565</v>
      </c>
      <c r="R177" s="179">
        <v>762</v>
      </c>
      <c r="S177" s="179">
        <v>1299</v>
      </c>
      <c r="T177" s="179">
        <v>666</v>
      </c>
      <c r="U177" s="179">
        <v>610</v>
      </c>
      <c r="V177" s="179">
        <v>327</v>
      </c>
      <c r="W177" s="179">
        <v>383</v>
      </c>
      <c r="X177" s="179">
        <v>193</v>
      </c>
      <c r="Y177" s="178">
        <f t="shared" si="64"/>
        <v>10929</v>
      </c>
      <c r="Z177" s="178">
        <f t="shared" si="65"/>
        <v>5429</v>
      </c>
      <c r="AA177" s="95" t="s">
        <v>66</v>
      </c>
      <c r="AB177" s="95"/>
      <c r="AC177" s="95"/>
      <c r="AD177" s="95"/>
      <c r="AE177" s="95"/>
      <c r="AF177" s="95"/>
      <c r="AG177" s="95"/>
      <c r="AH177" s="95">
        <f t="shared" si="66"/>
        <v>391</v>
      </c>
      <c r="AI177" s="95">
        <v>363</v>
      </c>
      <c r="AJ177" s="95">
        <v>28</v>
      </c>
      <c r="AK177" s="95">
        <v>379</v>
      </c>
      <c r="AL177" s="95">
        <v>177</v>
      </c>
      <c r="AM177" s="95">
        <v>5</v>
      </c>
      <c r="AN177" s="95">
        <v>0</v>
      </c>
      <c r="AO177" s="114">
        <v>561</v>
      </c>
      <c r="AP177" s="95">
        <v>64</v>
      </c>
      <c r="AQ177" s="122">
        <f t="shared" si="67"/>
        <v>170</v>
      </c>
      <c r="AR177" s="95">
        <v>148</v>
      </c>
      <c r="AS177" s="122">
        <v>22</v>
      </c>
    </row>
    <row r="178" spans="1:45" ht="13" x14ac:dyDescent="0.3">
      <c r="A178" s="95" t="s">
        <v>67</v>
      </c>
      <c r="B178" s="179">
        <v>6051</v>
      </c>
      <c r="C178" s="179">
        <v>3002</v>
      </c>
      <c r="D178" s="179">
        <v>2408</v>
      </c>
      <c r="E178" s="179">
        <v>1232</v>
      </c>
      <c r="F178" s="179">
        <v>1710</v>
      </c>
      <c r="G178" s="179">
        <v>859</v>
      </c>
      <c r="H178" s="179">
        <v>822</v>
      </c>
      <c r="I178" s="179">
        <v>423</v>
      </c>
      <c r="J178" s="179">
        <v>532</v>
      </c>
      <c r="K178" s="179">
        <v>280</v>
      </c>
      <c r="L178" s="178">
        <f t="shared" si="68"/>
        <v>11523</v>
      </c>
      <c r="M178" s="178">
        <f t="shared" si="69"/>
        <v>5796</v>
      </c>
      <c r="N178" s="95" t="s">
        <v>67</v>
      </c>
      <c r="O178" s="179">
        <v>2040</v>
      </c>
      <c r="P178" s="179">
        <v>970</v>
      </c>
      <c r="Q178" s="179">
        <v>664</v>
      </c>
      <c r="R178" s="179">
        <v>327</v>
      </c>
      <c r="S178" s="179">
        <v>502</v>
      </c>
      <c r="T178" s="179">
        <v>265</v>
      </c>
      <c r="U178" s="179">
        <v>166</v>
      </c>
      <c r="V178" s="179">
        <v>91</v>
      </c>
      <c r="W178" s="179">
        <v>128</v>
      </c>
      <c r="X178" s="179">
        <v>64</v>
      </c>
      <c r="Y178" s="178">
        <f t="shared" si="64"/>
        <v>3500</v>
      </c>
      <c r="Z178" s="178">
        <f t="shared" si="65"/>
        <v>1717</v>
      </c>
      <c r="AA178" s="95" t="s">
        <v>67</v>
      </c>
      <c r="AB178" s="95"/>
      <c r="AC178" s="95"/>
      <c r="AD178" s="95"/>
      <c r="AE178" s="95"/>
      <c r="AF178" s="95"/>
      <c r="AG178" s="95"/>
      <c r="AH178" s="95">
        <f t="shared" si="66"/>
        <v>172</v>
      </c>
      <c r="AI178" s="95">
        <v>154</v>
      </c>
      <c r="AJ178" s="95">
        <v>18</v>
      </c>
      <c r="AK178" s="95">
        <v>149</v>
      </c>
      <c r="AL178" s="95">
        <v>89</v>
      </c>
      <c r="AM178" s="95">
        <v>3</v>
      </c>
      <c r="AN178" s="95">
        <v>0</v>
      </c>
      <c r="AO178" s="114">
        <v>241</v>
      </c>
      <c r="AP178" s="95">
        <v>13</v>
      </c>
      <c r="AQ178" s="122">
        <f t="shared" si="67"/>
        <v>103</v>
      </c>
      <c r="AR178" s="95">
        <v>75</v>
      </c>
      <c r="AS178" s="122">
        <v>28</v>
      </c>
    </row>
    <row r="179" spans="1:45" ht="13" x14ac:dyDescent="0.3">
      <c r="A179" s="95" t="s">
        <v>68</v>
      </c>
      <c r="B179" s="179">
        <v>3221</v>
      </c>
      <c r="C179" s="179">
        <v>1652</v>
      </c>
      <c r="D179" s="179">
        <v>1089</v>
      </c>
      <c r="E179" s="179">
        <v>553</v>
      </c>
      <c r="F179" s="179">
        <v>723</v>
      </c>
      <c r="G179" s="179">
        <v>372</v>
      </c>
      <c r="H179" s="179">
        <v>372</v>
      </c>
      <c r="I179" s="179">
        <v>210</v>
      </c>
      <c r="J179" s="179">
        <v>223</v>
      </c>
      <c r="K179" s="179">
        <v>107</v>
      </c>
      <c r="L179" s="178">
        <f t="shared" si="68"/>
        <v>5628</v>
      </c>
      <c r="M179" s="178">
        <f t="shared" si="69"/>
        <v>2894</v>
      </c>
      <c r="N179" s="95" t="s">
        <v>68</v>
      </c>
      <c r="O179" s="179">
        <v>1691</v>
      </c>
      <c r="P179" s="179">
        <v>889</v>
      </c>
      <c r="Q179" s="179">
        <v>207</v>
      </c>
      <c r="R179" s="179">
        <v>109</v>
      </c>
      <c r="S179" s="179">
        <v>183</v>
      </c>
      <c r="T179" s="179">
        <v>107</v>
      </c>
      <c r="U179" s="179">
        <v>61</v>
      </c>
      <c r="V179" s="179">
        <v>44</v>
      </c>
      <c r="W179" s="179">
        <v>74</v>
      </c>
      <c r="X179" s="179">
        <v>37</v>
      </c>
      <c r="Y179" s="178">
        <f t="shared" si="64"/>
        <v>2216</v>
      </c>
      <c r="Z179" s="178">
        <f t="shared" si="65"/>
        <v>1186</v>
      </c>
      <c r="AA179" s="95" t="s">
        <v>68</v>
      </c>
      <c r="AB179" s="95"/>
      <c r="AC179" s="95"/>
      <c r="AD179" s="95"/>
      <c r="AE179" s="95"/>
      <c r="AF179" s="95"/>
      <c r="AG179" s="95"/>
      <c r="AH179" s="95">
        <f t="shared" si="66"/>
        <v>91</v>
      </c>
      <c r="AI179" s="95">
        <v>81</v>
      </c>
      <c r="AJ179" s="95">
        <v>10</v>
      </c>
      <c r="AK179" s="95">
        <v>80</v>
      </c>
      <c r="AL179" s="95">
        <v>4</v>
      </c>
      <c r="AM179" s="95">
        <v>10</v>
      </c>
      <c r="AN179" s="95">
        <v>0</v>
      </c>
      <c r="AO179" s="114">
        <v>94</v>
      </c>
      <c r="AP179" s="95">
        <v>9</v>
      </c>
      <c r="AQ179" s="122">
        <f t="shared" si="67"/>
        <v>66</v>
      </c>
      <c r="AR179" s="95">
        <v>48</v>
      </c>
      <c r="AS179" s="122">
        <v>18</v>
      </c>
    </row>
    <row r="180" spans="1:45" ht="13" x14ac:dyDescent="0.3">
      <c r="A180" s="95" t="s">
        <v>69</v>
      </c>
      <c r="B180" s="179">
        <v>5896</v>
      </c>
      <c r="C180" s="179">
        <v>3021</v>
      </c>
      <c r="D180" s="179">
        <v>2477</v>
      </c>
      <c r="E180" s="179">
        <v>1226</v>
      </c>
      <c r="F180" s="179">
        <v>1516</v>
      </c>
      <c r="G180" s="179">
        <v>781</v>
      </c>
      <c r="H180" s="179">
        <v>817</v>
      </c>
      <c r="I180" s="179">
        <v>387</v>
      </c>
      <c r="J180" s="179">
        <v>456</v>
      </c>
      <c r="K180" s="179">
        <v>201</v>
      </c>
      <c r="L180" s="178">
        <f t="shared" si="68"/>
        <v>11162</v>
      </c>
      <c r="M180" s="178">
        <f t="shared" si="69"/>
        <v>5616</v>
      </c>
      <c r="N180" s="95" t="s">
        <v>69</v>
      </c>
      <c r="O180" s="179">
        <v>2161</v>
      </c>
      <c r="P180" s="179">
        <v>1100</v>
      </c>
      <c r="Q180" s="179">
        <v>595</v>
      </c>
      <c r="R180" s="179">
        <v>285</v>
      </c>
      <c r="S180" s="179">
        <v>400</v>
      </c>
      <c r="T180" s="179">
        <v>218</v>
      </c>
      <c r="U180" s="179">
        <v>184</v>
      </c>
      <c r="V180" s="179">
        <v>93</v>
      </c>
      <c r="W180" s="179">
        <v>90</v>
      </c>
      <c r="X180" s="179">
        <v>44</v>
      </c>
      <c r="Y180" s="178">
        <f t="shared" si="64"/>
        <v>3430</v>
      </c>
      <c r="Z180" s="178">
        <f t="shared" si="65"/>
        <v>1740</v>
      </c>
      <c r="AA180" s="95" t="s">
        <v>69</v>
      </c>
      <c r="AB180" s="95"/>
      <c r="AC180" s="95"/>
      <c r="AD180" s="95"/>
      <c r="AE180" s="95"/>
      <c r="AF180" s="95"/>
      <c r="AG180" s="95"/>
      <c r="AH180" s="95">
        <f t="shared" si="66"/>
        <v>164</v>
      </c>
      <c r="AI180" s="95">
        <v>139</v>
      </c>
      <c r="AJ180" s="95">
        <v>25</v>
      </c>
      <c r="AK180" s="95">
        <v>170</v>
      </c>
      <c r="AL180" s="95">
        <v>61</v>
      </c>
      <c r="AM180" s="95">
        <v>14</v>
      </c>
      <c r="AN180" s="95">
        <v>0</v>
      </c>
      <c r="AO180" s="114">
        <v>245</v>
      </c>
      <c r="AP180" s="95">
        <v>3</v>
      </c>
      <c r="AQ180" s="122">
        <f t="shared" si="67"/>
        <v>82</v>
      </c>
      <c r="AR180" s="95">
        <v>71</v>
      </c>
      <c r="AS180" s="122">
        <v>11</v>
      </c>
    </row>
    <row r="181" spans="1:45" ht="13" x14ac:dyDescent="0.3">
      <c r="A181" s="95" t="s">
        <v>71</v>
      </c>
      <c r="B181" s="179">
        <v>4642</v>
      </c>
      <c r="C181" s="179">
        <v>2417</v>
      </c>
      <c r="D181" s="179">
        <v>1913</v>
      </c>
      <c r="E181" s="179">
        <v>985</v>
      </c>
      <c r="F181" s="179">
        <v>1229</v>
      </c>
      <c r="G181" s="179">
        <v>657</v>
      </c>
      <c r="H181" s="179">
        <v>726</v>
      </c>
      <c r="I181" s="179">
        <v>390</v>
      </c>
      <c r="J181" s="179">
        <v>428</v>
      </c>
      <c r="K181" s="179">
        <v>229</v>
      </c>
      <c r="L181" s="178">
        <f t="shared" si="68"/>
        <v>8938</v>
      </c>
      <c r="M181" s="178">
        <f t="shared" si="69"/>
        <v>4678</v>
      </c>
      <c r="N181" s="95" t="s">
        <v>71</v>
      </c>
      <c r="O181" s="179">
        <v>1521</v>
      </c>
      <c r="P181" s="179">
        <v>768</v>
      </c>
      <c r="Q181" s="179">
        <v>403</v>
      </c>
      <c r="R181" s="179">
        <v>226</v>
      </c>
      <c r="S181" s="179">
        <v>273</v>
      </c>
      <c r="T181" s="179">
        <v>147</v>
      </c>
      <c r="U181" s="179">
        <v>113</v>
      </c>
      <c r="V181" s="179">
        <v>58</v>
      </c>
      <c r="W181" s="179">
        <v>78</v>
      </c>
      <c r="X181" s="179">
        <v>42</v>
      </c>
      <c r="Y181" s="178">
        <f t="shared" si="64"/>
        <v>2388</v>
      </c>
      <c r="Z181" s="178">
        <f t="shared" si="65"/>
        <v>1241</v>
      </c>
      <c r="AA181" s="95" t="s">
        <v>71</v>
      </c>
      <c r="AB181" s="95"/>
      <c r="AC181" s="95"/>
      <c r="AD181" s="95"/>
      <c r="AE181" s="95"/>
      <c r="AF181" s="95"/>
      <c r="AG181" s="95"/>
      <c r="AH181" s="95">
        <f t="shared" si="66"/>
        <v>134</v>
      </c>
      <c r="AI181" s="95">
        <v>119</v>
      </c>
      <c r="AJ181" s="95">
        <v>15</v>
      </c>
      <c r="AK181" s="95">
        <v>153</v>
      </c>
      <c r="AL181" s="95">
        <v>5</v>
      </c>
      <c r="AM181" s="95">
        <v>67</v>
      </c>
      <c r="AN181" s="95">
        <v>0</v>
      </c>
      <c r="AO181" s="114">
        <v>225</v>
      </c>
      <c r="AP181" s="95">
        <v>16</v>
      </c>
      <c r="AQ181" s="122">
        <f t="shared" si="67"/>
        <v>65</v>
      </c>
      <c r="AR181" s="95">
        <v>52</v>
      </c>
      <c r="AS181" s="122">
        <v>13</v>
      </c>
    </row>
    <row r="182" spans="1:45" ht="13" x14ac:dyDescent="0.3">
      <c r="A182" s="95" t="s">
        <v>72</v>
      </c>
      <c r="B182" s="179">
        <v>5194</v>
      </c>
      <c r="C182" s="179">
        <v>2566</v>
      </c>
      <c r="D182" s="179">
        <v>3196</v>
      </c>
      <c r="E182" s="179">
        <v>1563</v>
      </c>
      <c r="F182" s="179">
        <v>2516</v>
      </c>
      <c r="G182" s="179">
        <v>1308</v>
      </c>
      <c r="H182" s="179">
        <v>1839</v>
      </c>
      <c r="I182" s="179">
        <v>908</v>
      </c>
      <c r="J182" s="179">
        <v>1213</v>
      </c>
      <c r="K182" s="179">
        <v>651</v>
      </c>
      <c r="L182" s="178">
        <f t="shared" si="68"/>
        <v>13958</v>
      </c>
      <c r="M182" s="178">
        <f t="shared" si="69"/>
        <v>6996</v>
      </c>
      <c r="N182" s="95" t="s">
        <v>72</v>
      </c>
      <c r="O182" s="179">
        <v>1827</v>
      </c>
      <c r="P182" s="179">
        <v>895</v>
      </c>
      <c r="Q182" s="179">
        <v>801</v>
      </c>
      <c r="R182" s="179">
        <v>375</v>
      </c>
      <c r="S182" s="179">
        <v>732</v>
      </c>
      <c r="T182" s="179">
        <v>375</v>
      </c>
      <c r="U182" s="179">
        <v>409</v>
      </c>
      <c r="V182" s="179">
        <v>209</v>
      </c>
      <c r="W182" s="179">
        <v>259</v>
      </c>
      <c r="X182" s="179">
        <v>139</v>
      </c>
      <c r="Y182" s="178">
        <f t="shared" si="64"/>
        <v>4028</v>
      </c>
      <c r="Z182" s="178">
        <f t="shared" si="65"/>
        <v>1993</v>
      </c>
      <c r="AA182" s="95" t="s">
        <v>72</v>
      </c>
      <c r="AB182" s="95"/>
      <c r="AC182" s="95"/>
      <c r="AD182" s="95"/>
      <c r="AE182" s="95"/>
      <c r="AF182" s="95"/>
      <c r="AG182" s="95"/>
      <c r="AH182" s="95">
        <f t="shared" si="66"/>
        <v>239</v>
      </c>
      <c r="AI182" s="95">
        <v>235</v>
      </c>
      <c r="AJ182" s="95">
        <v>4</v>
      </c>
      <c r="AK182" s="95">
        <v>223</v>
      </c>
      <c r="AL182" s="95">
        <v>38</v>
      </c>
      <c r="AM182" s="95">
        <v>27</v>
      </c>
      <c r="AN182" s="95">
        <v>2</v>
      </c>
      <c r="AO182" s="114">
        <v>290</v>
      </c>
      <c r="AP182" s="95">
        <v>23</v>
      </c>
      <c r="AQ182" s="122">
        <f t="shared" si="67"/>
        <v>74</v>
      </c>
      <c r="AR182" s="95">
        <v>74</v>
      </c>
      <c r="AS182" s="122"/>
    </row>
    <row r="183" spans="1:45" ht="13" x14ac:dyDescent="0.3">
      <c r="A183" s="95" t="s">
        <v>73</v>
      </c>
      <c r="B183" s="179">
        <v>6479</v>
      </c>
      <c r="C183" s="179">
        <v>3239</v>
      </c>
      <c r="D183" s="179">
        <v>1900</v>
      </c>
      <c r="E183" s="179">
        <v>974</v>
      </c>
      <c r="F183" s="179">
        <v>1205</v>
      </c>
      <c r="G183" s="179">
        <v>607</v>
      </c>
      <c r="H183" s="179">
        <v>621</v>
      </c>
      <c r="I183" s="179">
        <v>303</v>
      </c>
      <c r="J183" s="179">
        <v>370</v>
      </c>
      <c r="K183" s="179">
        <v>172</v>
      </c>
      <c r="L183" s="178">
        <f t="shared" si="68"/>
        <v>10575</v>
      </c>
      <c r="M183" s="178">
        <f t="shared" si="69"/>
        <v>5295</v>
      </c>
      <c r="N183" s="95" t="s">
        <v>73</v>
      </c>
      <c r="O183" s="179">
        <v>1882</v>
      </c>
      <c r="P183" s="179">
        <v>969</v>
      </c>
      <c r="Q183" s="179">
        <v>452</v>
      </c>
      <c r="R183" s="179">
        <v>226</v>
      </c>
      <c r="S183" s="179">
        <v>400</v>
      </c>
      <c r="T183" s="179">
        <v>196</v>
      </c>
      <c r="U183" s="179">
        <v>155</v>
      </c>
      <c r="V183" s="179">
        <v>95</v>
      </c>
      <c r="W183" s="179">
        <v>105</v>
      </c>
      <c r="X183" s="179">
        <v>53</v>
      </c>
      <c r="Y183" s="178">
        <f t="shared" si="64"/>
        <v>2994</v>
      </c>
      <c r="Z183" s="178">
        <f t="shared" si="65"/>
        <v>1539</v>
      </c>
      <c r="AA183" s="95" t="s">
        <v>73</v>
      </c>
      <c r="AB183" s="95"/>
      <c r="AC183" s="95"/>
      <c r="AD183" s="95"/>
      <c r="AE183" s="95"/>
      <c r="AF183" s="95"/>
      <c r="AG183" s="95"/>
      <c r="AH183" s="95">
        <f t="shared" si="66"/>
        <v>206</v>
      </c>
      <c r="AI183" s="95">
        <v>151</v>
      </c>
      <c r="AJ183" s="95">
        <v>55</v>
      </c>
      <c r="AK183" s="95">
        <v>137</v>
      </c>
      <c r="AL183" s="95">
        <v>0</v>
      </c>
      <c r="AM183" s="95">
        <v>131</v>
      </c>
      <c r="AN183" s="95">
        <v>0</v>
      </c>
      <c r="AO183" s="114">
        <v>268</v>
      </c>
      <c r="AP183" s="95">
        <v>6</v>
      </c>
      <c r="AQ183" s="122">
        <f t="shared" si="67"/>
        <v>112</v>
      </c>
      <c r="AR183" s="95">
        <v>93</v>
      </c>
      <c r="AS183" s="122">
        <v>19</v>
      </c>
    </row>
    <row r="184" spans="1:45" ht="13" x14ac:dyDescent="0.3">
      <c r="A184" s="95" t="s">
        <v>76</v>
      </c>
      <c r="B184" s="179">
        <v>4259</v>
      </c>
      <c r="C184" s="179">
        <v>2204</v>
      </c>
      <c r="D184" s="179">
        <v>3317</v>
      </c>
      <c r="E184" s="179">
        <v>1731</v>
      </c>
      <c r="F184" s="179">
        <v>2165</v>
      </c>
      <c r="G184" s="179">
        <v>1177</v>
      </c>
      <c r="H184" s="179">
        <v>1344</v>
      </c>
      <c r="I184" s="179">
        <v>766</v>
      </c>
      <c r="J184" s="179">
        <v>914</v>
      </c>
      <c r="K184" s="179">
        <v>530</v>
      </c>
      <c r="L184" s="178">
        <f t="shared" si="68"/>
        <v>11999</v>
      </c>
      <c r="M184" s="178">
        <f t="shared" si="69"/>
        <v>6408</v>
      </c>
      <c r="N184" s="95" t="s">
        <v>76</v>
      </c>
      <c r="O184" s="179">
        <v>288</v>
      </c>
      <c r="P184" s="179">
        <v>140</v>
      </c>
      <c r="Q184" s="179">
        <v>699</v>
      </c>
      <c r="R184" s="179">
        <v>345</v>
      </c>
      <c r="S184" s="179">
        <v>427</v>
      </c>
      <c r="T184" s="179">
        <v>233</v>
      </c>
      <c r="U184" s="179">
        <v>194</v>
      </c>
      <c r="V184" s="179">
        <v>120</v>
      </c>
      <c r="W184" s="179">
        <v>248</v>
      </c>
      <c r="X184" s="179">
        <v>140</v>
      </c>
      <c r="Y184" s="178">
        <f t="shared" si="64"/>
        <v>1856</v>
      </c>
      <c r="Z184" s="178">
        <f t="shared" si="65"/>
        <v>978</v>
      </c>
      <c r="AA184" s="95" t="s">
        <v>76</v>
      </c>
      <c r="AB184" s="95"/>
      <c r="AC184" s="95"/>
      <c r="AD184" s="95"/>
      <c r="AE184" s="95"/>
      <c r="AF184" s="95"/>
      <c r="AG184" s="95"/>
      <c r="AH184" s="95">
        <f t="shared" si="66"/>
        <v>156</v>
      </c>
      <c r="AI184" s="95">
        <v>140</v>
      </c>
      <c r="AJ184" s="95">
        <v>16</v>
      </c>
      <c r="AK184" s="95">
        <v>122</v>
      </c>
      <c r="AL184" s="95">
        <v>99</v>
      </c>
      <c r="AM184" s="95">
        <v>8</v>
      </c>
      <c r="AN184" s="95">
        <v>0</v>
      </c>
      <c r="AO184" s="114">
        <v>229</v>
      </c>
      <c r="AP184" s="95">
        <v>1</v>
      </c>
      <c r="AQ184" s="122">
        <f t="shared" si="67"/>
        <v>76</v>
      </c>
      <c r="AR184" s="95">
        <v>76</v>
      </c>
      <c r="AS184" s="122"/>
    </row>
    <row r="185" spans="1:45" x14ac:dyDescent="0.25">
      <c r="A185" s="119"/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19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24"/>
      <c r="AR185" s="119"/>
      <c r="AS185" s="124"/>
    </row>
    <row r="186" spans="1:45" x14ac:dyDescent="0.25"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337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</row>
  </sheetData>
  <mergeCells count="6">
    <mergeCell ref="AB128:AG128"/>
    <mergeCell ref="AB159:AG159"/>
    <mergeCell ref="AB7:AG7"/>
    <mergeCell ref="AB39:AG39"/>
    <mergeCell ref="AB60:AG60"/>
    <mergeCell ref="AB95:AG95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5" manualBreakCount="5">
    <brk id="32" max="16383" man="1"/>
    <brk id="54" max="16383" man="1"/>
    <brk id="88" max="16383" man="1"/>
    <brk id="121" max="16383" man="1"/>
    <brk id="152" max="16383" man="1"/>
  </rowBreaks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P171"/>
  <sheetViews>
    <sheetView showGridLines="0" showZeros="0" zoomScale="75" workbookViewId="0">
      <selection activeCell="A29" sqref="A29:IV29"/>
    </sheetView>
  </sheetViews>
  <sheetFormatPr baseColWidth="10" defaultColWidth="11.453125" defaultRowHeight="12.5" x14ac:dyDescent="0.25"/>
  <cols>
    <col min="1" max="1" width="18.453125" style="2" customWidth="1"/>
    <col min="2" max="9" width="9" style="2" customWidth="1"/>
    <col min="10" max="11" width="10.81640625" style="2" customWidth="1"/>
    <col min="12" max="12" width="17.26953125" style="2" customWidth="1"/>
    <col min="13" max="22" width="10.1796875" style="2" customWidth="1"/>
    <col min="23" max="23" width="19.81640625" style="2" customWidth="1"/>
    <col min="24" max="27" width="6" style="2" customWidth="1"/>
    <col min="28" max="28" width="6.453125" style="2" customWidth="1"/>
    <col min="29" max="30" width="6.81640625" style="2" customWidth="1"/>
    <col min="31" max="31" width="8.26953125" style="2" bestFit="1" customWidth="1"/>
    <col min="32" max="34" width="6.54296875" style="2" customWidth="1"/>
    <col min="35" max="35" width="5.81640625" style="2" customWidth="1"/>
    <col min="36" max="36" width="6.54296875" style="2" customWidth="1"/>
    <col min="37" max="37" width="8.1796875" style="2" customWidth="1"/>
    <col min="38" max="38" width="7" style="2" customWidth="1"/>
    <col min="39" max="39" width="6.453125" style="2" customWidth="1"/>
    <col min="40" max="40" width="6.26953125" style="2" customWidth="1"/>
    <col min="41" max="16384" width="11.453125" style="2"/>
  </cols>
  <sheetData>
    <row r="1" spans="1:40" ht="15" customHeight="1" x14ac:dyDescent="0.25">
      <c r="A1" s="470" t="s">
        <v>278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1" t="s">
        <v>272</v>
      </c>
      <c r="M1" s="1"/>
      <c r="N1" s="1"/>
      <c r="O1" s="1"/>
      <c r="P1" s="1"/>
      <c r="Q1" s="1"/>
      <c r="R1" s="1"/>
      <c r="S1" s="1"/>
      <c r="T1" s="1"/>
      <c r="U1" s="1"/>
      <c r="V1" s="1"/>
      <c r="W1" s="1" t="s">
        <v>262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ht="15" customHeight="1" x14ac:dyDescent="0.25">
      <c r="A2" s="1" t="s">
        <v>244</v>
      </c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244</v>
      </c>
      <c r="M2" s="1"/>
      <c r="N2" s="1"/>
      <c r="O2" s="1"/>
      <c r="P2" s="1"/>
      <c r="Q2" s="1"/>
      <c r="R2" s="1"/>
      <c r="S2" s="1"/>
      <c r="T2" s="1"/>
      <c r="U2" s="1"/>
      <c r="V2" s="1"/>
      <c r="W2" s="1" t="s">
        <v>274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 ht="15" customHeight="1" x14ac:dyDescent="0.25">
      <c r="A3" s="1" t="s">
        <v>150</v>
      </c>
      <c r="B3" s="1"/>
      <c r="C3" s="1"/>
      <c r="D3" s="1"/>
      <c r="E3" s="1"/>
      <c r="F3" s="1"/>
      <c r="G3" s="1"/>
      <c r="H3" s="1"/>
      <c r="I3" s="1"/>
      <c r="J3" s="1"/>
      <c r="K3" s="1"/>
      <c r="L3" s="1" t="s">
        <v>150</v>
      </c>
      <c r="M3" s="1"/>
      <c r="N3" s="1"/>
      <c r="O3" s="1"/>
      <c r="P3" s="1"/>
      <c r="Q3" s="1"/>
      <c r="R3" s="1"/>
      <c r="S3" s="1"/>
      <c r="T3" s="1"/>
      <c r="U3" s="1"/>
      <c r="V3" s="1"/>
      <c r="W3" s="1" t="s">
        <v>150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40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40" ht="15" customHeight="1" x14ac:dyDescent="0.25">
      <c r="A5" s="2" t="s">
        <v>347</v>
      </c>
      <c r="B5" s="81"/>
      <c r="C5" s="81"/>
      <c r="D5" s="81"/>
      <c r="E5" s="81"/>
      <c r="F5" s="81"/>
      <c r="G5" s="81"/>
      <c r="H5" s="72" t="s">
        <v>368</v>
      </c>
      <c r="I5" s="72"/>
      <c r="L5" s="2" t="s">
        <v>347</v>
      </c>
      <c r="S5" s="1" t="s">
        <v>368</v>
      </c>
      <c r="T5" s="1"/>
      <c r="W5" s="2" t="s">
        <v>347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 t="s">
        <v>368</v>
      </c>
      <c r="AM5" s="1"/>
    </row>
    <row r="6" spans="1:40" ht="18" customHeight="1" x14ac:dyDescent="0.25"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40" ht="15.75" customHeight="1" x14ac:dyDescent="0.25">
      <c r="A7" s="8"/>
      <c r="B7" s="4" t="s">
        <v>338</v>
      </c>
      <c r="C7" s="5"/>
      <c r="D7" s="4" t="s">
        <v>339</v>
      </c>
      <c r="E7" s="5"/>
      <c r="F7" s="4" t="s">
        <v>340</v>
      </c>
      <c r="G7" s="5"/>
      <c r="H7" s="4" t="s">
        <v>341</v>
      </c>
      <c r="I7" s="5"/>
      <c r="J7" s="4" t="s">
        <v>324</v>
      </c>
      <c r="K7" s="5"/>
      <c r="L7" s="8"/>
      <c r="M7" s="4" t="s">
        <v>338</v>
      </c>
      <c r="N7" s="5"/>
      <c r="O7" s="4" t="s">
        <v>339</v>
      </c>
      <c r="P7" s="5"/>
      <c r="Q7" s="4" t="s">
        <v>340</v>
      </c>
      <c r="R7" s="5"/>
      <c r="S7" s="4" t="s">
        <v>341</v>
      </c>
      <c r="T7" s="5"/>
      <c r="U7" s="4" t="s">
        <v>324</v>
      </c>
      <c r="V7" s="5"/>
      <c r="W7" s="287"/>
      <c r="X7" s="459" t="s">
        <v>164</v>
      </c>
      <c r="Y7" s="460"/>
      <c r="Z7" s="460"/>
      <c r="AA7" s="460"/>
      <c r="AB7" s="461"/>
      <c r="AC7" s="306" t="s">
        <v>7</v>
      </c>
      <c r="AD7" s="355"/>
      <c r="AE7" s="118"/>
      <c r="AF7" s="306" t="s">
        <v>527</v>
      </c>
      <c r="AG7" s="360"/>
      <c r="AH7" s="118"/>
      <c r="AI7" s="247"/>
      <c r="AJ7" s="117"/>
      <c r="AK7" s="361" t="s">
        <v>528</v>
      </c>
      <c r="AL7" s="306" t="s">
        <v>529</v>
      </c>
      <c r="AM7" s="355"/>
      <c r="AN7" s="362">
        <v>0</v>
      </c>
    </row>
    <row r="8" spans="1:40" ht="21" customHeight="1" x14ac:dyDescent="0.25">
      <c r="A8" s="14" t="s">
        <v>378</v>
      </c>
      <c r="B8" s="7" t="s">
        <v>375</v>
      </c>
      <c r="C8" s="7" t="s">
        <v>330</v>
      </c>
      <c r="D8" s="7" t="s">
        <v>375</v>
      </c>
      <c r="E8" s="7" t="s">
        <v>330</v>
      </c>
      <c r="F8" s="7" t="s">
        <v>375</v>
      </c>
      <c r="G8" s="7" t="s">
        <v>330</v>
      </c>
      <c r="H8" s="7" t="s">
        <v>375</v>
      </c>
      <c r="I8" s="7" t="s">
        <v>330</v>
      </c>
      <c r="J8" s="7" t="s">
        <v>375</v>
      </c>
      <c r="K8" s="7" t="s">
        <v>330</v>
      </c>
      <c r="L8" s="14" t="s">
        <v>378</v>
      </c>
      <c r="M8" s="7" t="s">
        <v>375</v>
      </c>
      <c r="N8" s="7" t="s">
        <v>330</v>
      </c>
      <c r="O8" s="7" t="s">
        <v>375</v>
      </c>
      <c r="P8" s="7" t="s">
        <v>330</v>
      </c>
      <c r="Q8" s="7" t="s">
        <v>375</v>
      </c>
      <c r="R8" s="7" t="s">
        <v>330</v>
      </c>
      <c r="S8" s="7" t="s">
        <v>375</v>
      </c>
      <c r="T8" s="7" t="s">
        <v>330</v>
      </c>
      <c r="U8" s="7" t="s">
        <v>375</v>
      </c>
      <c r="V8" s="7" t="s">
        <v>330</v>
      </c>
      <c r="W8" s="289" t="s">
        <v>378</v>
      </c>
      <c r="X8" s="381" t="s">
        <v>342</v>
      </c>
      <c r="Y8" s="381" t="s">
        <v>343</v>
      </c>
      <c r="Z8" s="381" t="s">
        <v>344</v>
      </c>
      <c r="AA8" s="381" t="s">
        <v>345</v>
      </c>
      <c r="AB8" s="358" t="s">
        <v>324</v>
      </c>
      <c r="AC8" s="315" t="s">
        <v>535</v>
      </c>
      <c r="AD8" s="364" t="s">
        <v>536</v>
      </c>
      <c r="AE8" s="364" t="s">
        <v>537</v>
      </c>
      <c r="AF8" s="365" t="s">
        <v>538</v>
      </c>
      <c r="AG8" s="253" t="s">
        <v>539</v>
      </c>
      <c r="AH8" s="253" t="s">
        <v>346</v>
      </c>
      <c r="AI8" s="253" t="s">
        <v>540</v>
      </c>
      <c r="AJ8" s="366" t="s">
        <v>541</v>
      </c>
      <c r="AK8" s="367" t="s">
        <v>158</v>
      </c>
      <c r="AL8" s="368" t="s">
        <v>175</v>
      </c>
      <c r="AM8" s="307" t="s">
        <v>170</v>
      </c>
      <c r="AN8" s="368" t="s">
        <v>176</v>
      </c>
    </row>
    <row r="9" spans="1:40" ht="11.25" customHeight="1" x14ac:dyDescent="0.25">
      <c r="A9" s="9"/>
      <c r="B9" s="60"/>
      <c r="C9" s="60"/>
      <c r="D9" s="60"/>
      <c r="E9" s="60"/>
      <c r="F9" s="60"/>
      <c r="G9" s="60"/>
      <c r="H9" s="60"/>
      <c r="I9" s="60"/>
      <c r="J9" s="60"/>
      <c r="K9" s="60"/>
      <c r="L9" s="9"/>
      <c r="M9" s="60"/>
      <c r="N9" s="60"/>
      <c r="O9" s="60"/>
      <c r="P9" s="60"/>
      <c r="Q9" s="60"/>
      <c r="R9" s="60"/>
      <c r="S9" s="60"/>
      <c r="T9" s="60"/>
      <c r="U9" s="60"/>
      <c r="V9" s="60"/>
      <c r="W9" s="9"/>
      <c r="X9" s="350"/>
      <c r="Y9" s="350"/>
      <c r="Z9" s="350"/>
      <c r="AA9" s="350"/>
      <c r="AB9" s="8"/>
      <c r="AC9" s="257"/>
      <c r="AD9" s="351"/>
      <c r="AE9" s="259"/>
      <c r="AF9" s="259"/>
      <c r="AG9" s="250"/>
      <c r="AH9" s="259"/>
      <c r="AI9" s="250"/>
      <c r="AJ9" s="116"/>
      <c r="AK9" s="116"/>
      <c r="AL9" s="260"/>
      <c r="AM9" s="120"/>
      <c r="AN9" s="8"/>
    </row>
    <row r="10" spans="1:40" ht="13.5" customHeight="1" x14ac:dyDescent="0.3">
      <c r="A10" s="11" t="s">
        <v>332</v>
      </c>
      <c r="B10" s="12">
        <f t="shared" ref="B10:I10" si="0">SUM(B12:B17)</f>
        <v>90146</v>
      </c>
      <c r="C10" s="12">
        <f t="shared" si="0"/>
        <v>44456</v>
      </c>
      <c r="D10" s="12">
        <f t="shared" si="0"/>
        <v>57433</v>
      </c>
      <c r="E10" s="12">
        <f t="shared" si="0"/>
        <v>27909</v>
      </c>
      <c r="F10" s="12">
        <f t="shared" si="0"/>
        <v>49079</v>
      </c>
      <c r="G10" s="12">
        <f t="shared" si="0"/>
        <v>23423</v>
      </c>
      <c r="H10" s="12">
        <f t="shared" si="0"/>
        <v>44555</v>
      </c>
      <c r="I10" s="12">
        <f t="shared" si="0"/>
        <v>21200</v>
      </c>
      <c r="J10" s="12">
        <f>SUM(J12:J17)</f>
        <v>241213</v>
      </c>
      <c r="K10" s="12">
        <f>SUM(K12:K17)</f>
        <v>116988</v>
      </c>
      <c r="L10" s="11" t="s">
        <v>332</v>
      </c>
      <c r="M10" s="12">
        <f t="shared" ref="M10:T10" si="1">SUM(M12:M17)</f>
        <v>13455</v>
      </c>
      <c r="N10" s="12">
        <f t="shared" si="1"/>
        <v>6559</v>
      </c>
      <c r="O10" s="12">
        <f t="shared" si="1"/>
        <v>8619</v>
      </c>
      <c r="P10" s="12">
        <f t="shared" si="1"/>
        <v>4320</v>
      </c>
      <c r="Q10" s="12">
        <f t="shared" si="1"/>
        <v>6995</v>
      </c>
      <c r="R10" s="12">
        <f t="shared" si="1"/>
        <v>3402</v>
      </c>
      <c r="S10" s="12">
        <f t="shared" si="1"/>
        <v>13412</v>
      </c>
      <c r="T10" s="12">
        <f t="shared" si="1"/>
        <v>6663</v>
      </c>
      <c r="U10" s="12">
        <f>SUM(U12:U17)</f>
        <v>42481</v>
      </c>
      <c r="V10" s="12">
        <f>SUM(V12:V17)</f>
        <v>20944</v>
      </c>
      <c r="W10" s="11" t="s">
        <v>332</v>
      </c>
      <c r="X10" s="27">
        <f t="shared" ref="X10:AM10" si="2">SUM(X12:X17)</f>
        <v>1829</v>
      </c>
      <c r="Y10" s="27">
        <f t="shared" si="2"/>
        <v>1326</v>
      </c>
      <c r="Z10" s="27">
        <f t="shared" si="2"/>
        <v>1220</v>
      </c>
      <c r="AA10" s="27">
        <f t="shared" si="2"/>
        <v>1139</v>
      </c>
      <c r="AB10" s="27">
        <f>SUM(AB12:AB17)</f>
        <v>5514</v>
      </c>
      <c r="AC10" s="27">
        <f t="shared" si="2"/>
        <v>5130</v>
      </c>
      <c r="AD10" s="27">
        <f t="shared" si="2"/>
        <v>4641</v>
      </c>
      <c r="AE10" s="27">
        <f t="shared" si="2"/>
        <v>489</v>
      </c>
      <c r="AF10" s="27">
        <f t="shared" si="2"/>
        <v>7505</v>
      </c>
      <c r="AG10" s="27">
        <f>SUM(AG12:AG17)</f>
        <v>964</v>
      </c>
      <c r="AH10" s="27">
        <f>SUM(AH12:AH17)</f>
        <v>314</v>
      </c>
      <c r="AI10" s="27">
        <f t="shared" si="2"/>
        <v>118</v>
      </c>
      <c r="AJ10" s="27">
        <f t="shared" si="2"/>
        <v>8901</v>
      </c>
      <c r="AK10" s="27">
        <f t="shared" si="2"/>
        <v>2803</v>
      </c>
      <c r="AL10" s="27">
        <f t="shared" si="2"/>
        <v>830</v>
      </c>
      <c r="AM10" s="27">
        <f t="shared" si="2"/>
        <v>817</v>
      </c>
      <c r="AN10" s="27">
        <f>SUM(AN12:AN17)</f>
        <v>13</v>
      </c>
    </row>
    <row r="11" spans="1:40" ht="13" x14ac:dyDescent="0.3">
      <c r="A11" s="9"/>
      <c r="B11" s="13"/>
      <c r="C11" s="13"/>
      <c r="D11" s="13"/>
      <c r="E11" s="13"/>
      <c r="F11" s="13"/>
      <c r="G11" s="13"/>
      <c r="H11" s="13"/>
      <c r="I11" s="13"/>
      <c r="J11" s="12"/>
      <c r="K11" s="12"/>
      <c r="L11" s="9"/>
      <c r="M11" s="13"/>
      <c r="N11" s="13"/>
      <c r="O11" s="13"/>
      <c r="P11" s="13"/>
      <c r="Q11" s="13"/>
      <c r="R11" s="13"/>
      <c r="S11" s="13"/>
      <c r="T11" s="13"/>
      <c r="U11" s="12"/>
      <c r="V11" s="12"/>
      <c r="W11" s="37"/>
      <c r="X11" s="9"/>
      <c r="Y11" s="9"/>
      <c r="Z11" s="9"/>
      <c r="AA11" s="9"/>
      <c r="AB11" s="11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ht="21" customHeight="1" x14ac:dyDescent="0.3">
      <c r="A12" s="9" t="s">
        <v>348</v>
      </c>
      <c r="B12" s="13">
        <f>+'Niv2_Pub '!B10</f>
        <v>26003</v>
      </c>
      <c r="C12" s="13">
        <f>+'Niv2_Pub '!C10</f>
        <v>13144</v>
      </c>
      <c r="D12" s="13">
        <f>+'Niv2_Pub '!D10</f>
        <v>19549</v>
      </c>
      <c r="E12" s="13">
        <f>+'Niv2_Pub '!E10</f>
        <v>9773</v>
      </c>
      <c r="F12" s="13">
        <f>+'Niv2_Pub '!F10</f>
        <v>17244</v>
      </c>
      <c r="G12" s="13">
        <f>+'Niv2_Pub '!G10</f>
        <v>8824</v>
      </c>
      <c r="H12" s="13">
        <f>+'Niv2_Pub '!H10</f>
        <v>15450</v>
      </c>
      <c r="I12" s="13">
        <f>+'Niv2_Pub '!I10</f>
        <v>8006</v>
      </c>
      <c r="J12" s="12">
        <f t="shared" ref="J12:K17" si="3">+B12+D12+F12+H12</f>
        <v>78246</v>
      </c>
      <c r="K12" s="12">
        <f t="shared" si="3"/>
        <v>39747</v>
      </c>
      <c r="L12" s="9" t="s">
        <v>348</v>
      </c>
      <c r="M12" s="13">
        <f>+'Niv2_Pub '!M10</f>
        <v>3802</v>
      </c>
      <c r="N12" s="13">
        <f>+'Niv2_Pub '!N10</f>
        <v>1791</v>
      </c>
      <c r="O12" s="13">
        <f>+'Niv2_Pub '!O10</f>
        <v>2438</v>
      </c>
      <c r="P12" s="13">
        <f>+'Niv2_Pub '!P10</f>
        <v>1217</v>
      </c>
      <c r="Q12" s="13">
        <f>+'Niv2_Pub '!Q10</f>
        <v>2026</v>
      </c>
      <c r="R12" s="13">
        <f>+'Niv2_Pub '!R10</f>
        <v>1035</v>
      </c>
      <c r="S12" s="13">
        <f>+'Niv2_Pub '!S10</f>
        <v>3582</v>
      </c>
      <c r="T12" s="13">
        <f>+'Niv2_Pub '!T10</f>
        <v>1966</v>
      </c>
      <c r="U12" s="12">
        <f t="shared" ref="U12:V17" si="4">M12+O12+Q12++S12</f>
        <v>11848</v>
      </c>
      <c r="V12" s="12">
        <f t="shared" si="4"/>
        <v>6009</v>
      </c>
      <c r="W12" s="9" t="s">
        <v>348</v>
      </c>
      <c r="X12" s="73">
        <f>+'Niv2_Pub '!X10</f>
        <v>541</v>
      </c>
      <c r="Y12" s="73">
        <f>+'Niv2_Pub '!Y10</f>
        <v>422</v>
      </c>
      <c r="Z12" s="73">
        <f>+'Niv2_Pub '!Z10</f>
        <v>403</v>
      </c>
      <c r="AA12" s="73">
        <f>+'Niv2_Pub '!AA10</f>
        <v>377</v>
      </c>
      <c r="AB12" s="73">
        <f>+'Niv2_Pub '!AB10</f>
        <v>1743</v>
      </c>
      <c r="AC12" s="73">
        <f>+'Niv2_Pub '!AC10</f>
        <v>1585</v>
      </c>
      <c r="AD12" s="73">
        <f>+'Niv2_Pub '!AD10</f>
        <v>1492</v>
      </c>
      <c r="AE12" s="73">
        <f>+'Niv2_Pub '!AE10</f>
        <v>93</v>
      </c>
      <c r="AF12" s="73">
        <f>+'Niv2_Pub '!AF10</f>
        <v>2687</v>
      </c>
      <c r="AG12" s="73">
        <f>+'Niv2_Pub '!AG10</f>
        <v>405</v>
      </c>
      <c r="AH12" s="73">
        <f>+'Niv2_Pub '!AH10</f>
        <v>11</v>
      </c>
      <c r="AI12" s="73">
        <f>+'Niv2_Pub '!AI10</f>
        <v>32</v>
      </c>
      <c r="AJ12" s="73">
        <f>+'Niv2_Pub '!AJ10</f>
        <v>3135</v>
      </c>
      <c r="AK12" s="73">
        <f>+'Niv2_Pub '!AK10</f>
        <v>1090</v>
      </c>
      <c r="AL12" s="73">
        <f>+'Niv2_Pub '!AL10</f>
        <v>226</v>
      </c>
      <c r="AM12" s="73">
        <f>+'Niv2_Pub '!AM10</f>
        <v>226</v>
      </c>
      <c r="AN12" s="73">
        <f>+'Niv2_Pub '!AN10</f>
        <v>0</v>
      </c>
    </row>
    <row r="13" spans="1:40" ht="21" customHeight="1" x14ac:dyDescent="0.3">
      <c r="A13" s="9" t="s">
        <v>352</v>
      </c>
      <c r="B13" s="73">
        <f>+'Niv2_Pub '!B42</f>
        <v>9748</v>
      </c>
      <c r="C13" s="73">
        <f>+'Niv2_Pub '!C42</f>
        <v>4716</v>
      </c>
      <c r="D13" s="73">
        <f>+'Niv2_Pub '!D42</f>
        <v>3983</v>
      </c>
      <c r="E13" s="73">
        <f>+'Niv2_Pub '!E42</f>
        <v>1937</v>
      </c>
      <c r="F13" s="73">
        <f>+'Niv2_Pub '!F42</f>
        <v>4117</v>
      </c>
      <c r="G13" s="73">
        <f>+'Niv2_Pub '!G42</f>
        <v>1801</v>
      </c>
      <c r="H13" s="73">
        <f>+'Niv2_Pub '!H42</f>
        <v>2873</v>
      </c>
      <c r="I13" s="73">
        <f>+'Niv2_Pub '!I42</f>
        <v>1292</v>
      </c>
      <c r="J13" s="12">
        <f t="shared" si="3"/>
        <v>20721</v>
      </c>
      <c r="K13" s="12">
        <f t="shared" si="3"/>
        <v>9746</v>
      </c>
      <c r="L13" s="9" t="s">
        <v>352</v>
      </c>
      <c r="M13" s="13">
        <f>+'Niv2_Pub '!M42</f>
        <v>828</v>
      </c>
      <c r="N13" s="13">
        <f>+'Niv2_Pub '!N42</f>
        <v>398</v>
      </c>
      <c r="O13" s="13">
        <f>+'Niv2_Pub '!O42</f>
        <v>760</v>
      </c>
      <c r="P13" s="13">
        <f>+'Niv2_Pub '!P42</f>
        <v>394</v>
      </c>
      <c r="Q13" s="13">
        <f>+'Niv2_Pub '!Q42</f>
        <v>485</v>
      </c>
      <c r="R13" s="13">
        <f>+'Niv2_Pub '!R42</f>
        <v>212</v>
      </c>
      <c r="S13" s="13">
        <f>+'Niv2_Pub '!S42</f>
        <v>812</v>
      </c>
      <c r="T13" s="13">
        <f>+'Niv2_Pub '!T42</f>
        <v>382</v>
      </c>
      <c r="U13" s="12">
        <f t="shared" si="4"/>
        <v>2885</v>
      </c>
      <c r="V13" s="12">
        <f t="shared" si="4"/>
        <v>1386</v>
      </c>
      <c r="W13" s="9" t="s">
        <v>352</v>
      </c>
      <c r="X13" s="73">
        <f>+'Niv2_Pub '!X42</f>
        <v>177</v>
      </c>
      <c r="Y13" s="73">
        <f>+'Niv2_Pub '!Y42</f>
        <v>99</v>
      </c>
      <c r="Z13" s="73">
        <f>+'Niv2_Pub '!Z42</f>
        <v>97</v>
      </c>
      <c r="AA13" s="73">
        <f>+'Niv2_Pub '!AA42</f>
        <v>84</v>
      </c>
      <c r="AB13" s="73">
        <f>+'Niv2_Pub '!AB42</f>
        <v>457</v>
      </c>
      <c r="AC13" s="73">
        <f>+'Niv2_Pub '!AC42</f>
        <v>422</v>
      </c>
      <c r="AD13" s="73">
        <f>+'Niv2_Pub '!AD42</f>
        <v>369</v>
      </c>
      <c r="AE13" s="73">
        <f>+'Niv2_Pub '!AE42</f>
        <v>53</v>
      </c>
      <c r="AF13" s="73">
        <f>+'Niv2_Pub '!AF42</f>
        <v>648</v>
      </c>
      <c r="AG13" s="73">
        <f>+'Niv2_Pub '!AG42</f>
        <v>38</v>
      </c>
      <c r="AH13" s="73">
        <f>+'Niv2_Pub '!AH42</f>
        <v>2</v>
      </c>
      <c r="AI13" s="73">
        <f>+'Niv2_Pub '!AI42</f>
        <v>1</v>
      </c>
      <c r="AJ13" s="73">
        <f>+'Niv2_Pub '!AJ42</f>
        <v>689</v>
      </c>
      <c r="AK13" s="73">
        <f>+'Niv2_Pub '!AK42</f>
        <v>89</v>
      </c>
      <c r="AL13" s="73">
        <f>+'Niv2_Pub '!AL42</f>
        <v>64</v>
      </c>
      <c r="AM13" s="73">
        <f>+'Niv2_Pub '!AM42</f>
        <v>63</v>
      </c>
      <c r="AN13" s="73">
        <f>+'Niv2_Pub '!AN42</f>
        <v>1</v>
      </c>
    </row>
    <row r="14" spans="1:40" ht="21" customHeight="1" x14ac:dyDescent="0.3">
      <c r="A14" s="9" t="s">
        <v>349</v>
      </c>
      <c r="B14" s="73">
        <f>+'Niv2_Pub '!B64</f>
        <v>18452</v>
      </c>
      <c r="C14" s="73">
        <f>+'Niv2_Pub '!C64</f>
        <v>9084</v>
      </c>
      <c r="D14" s="73">
        <f>+'Niv2_Pub '!D64</f>
        <v>11019</v>
      </c>
      <c r="E14" s="73">
        <f>+'Niv2_Pub '!E64</f>
        <v>5444</v>
      </c>
      <c r="F14" s="73">
        <f>+'Niv2_Pub '!F64</f>
        <v>10461</v>
      </c>
      <c r="G14" s="73">
        <f>+'Niv2_Pub '!G64</f>
        <v>4988</v>
      </c>
      <c r="H14" s="73">
        <f>+'Niv2_Pub '!H64</f>
        <v>8378</v>
      </c>
      <c r="I14" s="73">
        <f>+'Niv2_Pub '!I64</f>
        <v>3950</v>
      </c>
      <c r="J14" s="12">
        <f t="shared" si="3"/>
        <v>48310</v>
      </c>
      <c r="K14" s="12">
        <f t="shared" si="3"/>
        <v>23466</v>
      </c>
      <c r="L14" s="9" t="s">
        <v>349</v>
      </c>
      <c r="M14" s="13">
        <f>+'Niv2_Pub '!M64</f>
        <v>2538</v>
      </c>
      <c r="N14" s="13">
        <f>+'Niv2_Pub '!N64</f>
        <v>1236</v>
      </c>
      <c r="O14" s="13">
        <f>+'Niv2_Pub '!O64</f>
        <v>1906</v>
      </c>
      <c r="P14" s="13">
        <f>+'Niv2_Pub '!P64</f>
        <v>989</v>
      </c>
      <c r="Q14" s="13">
        <f>+'Niv2_Pub '!Q64</f>
        <v>1329</v>
      </c>
      <c r="R14" s="13">
        <f>+'Niv2_Pub '!R64</f>
        <v>620</v>
      </c>
      <c r="S14" s="13">
        <f>+'Niv2_Pub '!S64</f>
        <v>2740</v>
      </c>
      <c r="T14" s="13">
        <f>+'Niv2_Pub '!T64</f>
        <v>1387</v>
      </c>
      <c r="U14" s="12">
        <f t="shared" si="4"/>
        <v>8513</v>
      </c>
      <c r="V14" s="12">
        <f t="shared" si="4"/>
        <v>4232</v>
      </c>
      <c r="W14" s="9" t="s">
        <v>349</v>
      </c>
      <c r="X14" s="73">
        <f>+'Niv2_Pub '!X64</f>
        <v>391</v>
      </c>
      <c r="Y14" s="73">
        <f>+'Niv2_Pub '!Y64</f>
        <v>281</v>
      </c>
      <c r="Z14" s="73">
        <f>+'Niv2_Pub '!Z64</f>
        <v>267</v>
      </c>
      <c r="AA14" s="73">
        <f>+'Niv2_Pub '!AA64</f>
        <v>242</v>
      </c>
      <c r="AB14" s="73">
        <f>+'Niv2_Pub '!AB64</f>
        <v>1181</v>
      </c>
      <c r="AC14" s="73">
        <f>+'Niv2_Pub '!AC64</f>
        <v>1123</v>
      </c>
      <c r="AD14" s="73">
        <f>+'Niv2_Pub '!AD64</f>
        <v>999</v>
      </c>
      <c r="AE14" s="73">
        <f>+'Niv2_Pub '!AE64</f>
        <v>124</v>
      </c>
      <c r="AF14" s="73">
        <f>+'Niv2_Pub '!AF64</f>
        <v>1421</v>
      </c>
      <c r="AG14" s="73">
        <f>+'Niv2_Pub '!AG64</f>
        <v>228</v>
      </c>
      <c r="AH14" s="73">
        <f>+'Niv2_Pub '!AH64</f>
        <v>161</v>
      </c>
      <c r="AI14" s="73">
        <f>+'Niv2_Pub '!AI64</f>
        <v>27</v>
      </c>
      <c r="AJ14" s="73">
        <f>+'Niv2_Pub '!AJ64</f>
        <v>1837</v>
      </c>
      <c r="AK14" s="73">
        <f>+'Niv2_Pub '!AK64</f>
        <v>573</v>
      </c>
      <c r="AL14" s="73">
        <f>+'Niv2_Pub '!AL64</f>
        <v>193</v>
      </c>
      <c r="AM14" s="73">
        <f>+'Niv2_Pub '!AM64</f>
        <v>192</v>
      </c>
      <c r="AN14" s="73">
        <f>+'Niv2_Pub '!AN64</f>
        <v>1</v>
      </c>
    </row>
    <row r="15" spans="1:40" ht="21" customHeight="1" x14ac:dyDescent="0.3">
      <c r="A15" s="9" t="s">
        <v>350</v>
      </c>
      <c r="B15" s="73">
        <f>+'Niv2_Pub '!B100</f>
        <v>10964</v>
      </c>
      <c r="C15" s="73">
        <f>+'Niv2_Pub '!C100</f>
        <v>4918</v>
      </c>
      <c r="D15" s="73">
        <f>+'Niv2_Pub '!D100</f>
        <v>6217</v>
      </c>
      <c r="E15" s="73">
        <f>+'Niv2_Pub '!E100</f>
        <v>2714</v>
      </c>
      <c r="F15" s="73">
        <f>+'Niv2_Pub '!F100</f>
        <v>5286</v>
      </c>
      <c r="G15" s="73">
        <f>+'Niv2_Pub '!G100</f>
        <v>2162</v>
      </c>
      <c r="H15" s="73">
        <f>+'Niv2_Pub '!H100</f>
        <v>5000</v>
      </c>
      <c r="I15" s="73">
        <f>+'Niv2_Pub '!I100</f>
        <v>1974</v>
      </c>
      <c r="J15" s="12">
        <f t="shared" si="3"/>
        <v>27467</v>
      </c>
      <c r="K15" s="12">
        <f t="shared" si="3"/>
        <v>11768</v>
      </c>
      <c r="L15" s="9" t="s">
        <v>350</v>
      </c>
      <c r="M15" s="13">
        <f>+'Niv2_Pub '!M100</f>
        <v>1469</v>
      </c>
      <c r="N15" s="13">
        <f>+'Niv2_Pub '!N100</f>
        <v>677</v>
      </c>
      <c r="O15" s="13">
        <f>+'Niv2_Pub '!O100</f>
        <v>1133</v>
      </c>
      <c r="P15" s="13">
        <f>+'Niv2_Pub '!P100</f>
        <v>542</v>
      </c>
      <c r="Q15" s="13">
        <f>+'Niv2_Pub '!Q100</f>
        <v>966</v>
      </c>
      <c r="R15" s="13">
        <f>+'Niv2_Pub '!R100</f>
        <v>424</v>
      </c>
      <c r="S15" s="13">
        <f>+'Niv2_Pub '!S100</f>
        <v>1832</v>
      </c>
      <c r="T15" s="13">
        <f>+'Niv2_Pub '!T100</f>
        <v>806</v>
      </c>
      <c r="U15" s="12">
        <f t="shared" si="4"/>
        <v>5400</v>
      </c>
      <c r="V15" s="12">
        <f t="shared" si="4"/>
        <v>2449</v>
      </c>
      <c r="W15" s="9" t="s">
        <v>350</v>
      </c>
      <c r="X15" s="73">
        <f>+'Niv2_Pub '!X100</f>
        <v>211</v>
      </c>
      <c r="Y15" s="73">
        <f>+'Niv2_Pub '!Y100</f>
        <v>151</v>
      </c>
      <c r="Z15" s="73">
        <f>+'Niv2_Pub '!Z100</f>
        <v>136</v>
      </c>
      <c r="AA15" s="73">
        <f>+'Niv2_Pub '!AA100</f>
        <v>122</v>
      </c>
      <c r="AB15" s="73">
        <f>+'Niv2_Pub '!AB100</f>
        <v>620</v>
      </c>
      <c r="AC15" s="73">
        <f>+'Niv2_Pub '!AC100</f>
        <v>580</v>
      </c>
      <c r="AD15" s="73">
        <f>+'Niv2_Pub '!AD100</f>
        <v>536</v>
      </c>
      <c r="AE15" s="73">
        <f>+'Niv2_Pub '!AE100</f>
        <v>44</v>
      </c>
      <c r="AF15" s="73">
        <f>+'Niv2_Pub '!AF100</f>
        <v>842</v>
      </c>
      <c r="AG15" s="73">
        <f>+'Niv2_Pub '!AG100</f>
        <v>66</v>
      </c>
      <c r="AH15" s="73">
        <f>+'Niv2_Pub '!AH100</f>
        <v>5</v>
      </c>
      <c r="AI15" s="73">
        <f>+'Niv2_Pub '!AI100</f>
        <v>14</v>
      </c>
      <c r="AJ15" s="73">
        <f>+'Niv2_Pub '!AJ100</f>
        <v>927</v>
      </c>
      <c r="AK15" s="73">
        <f>+'Niv2_Pub '!AK100</f>
        <v>259</v>
      </c>
      <c r="AL15" s="73">
        <f>+'Niv2_Pub '!AL100</f>
        <v>107</v>
      </c>
      <c r="AM15" s="73">
        <f>+'Niv2_Pub '!AM100</f>
        <v>104</v>
      </c>
      <c r="AN15" s="73">
        <f>+'Niv2_Pub '!AN100</f>
        <v>3</v>
      </c>
    </row>
    <row r="16" spans="1:40" ht="21" customHeight="1" x14ac:dyDescent="0.3">
      <c r="A16" s="9" t="s">
        <v>367</v>
      </c>
      <c r="B16" s="73">
        <f>+'Niv2_Pub '!B133</f>
        <v>16373</v>
      </c>
      <c r="C16" s="73">
        <f>+'Niv2_Pub '!C133</f>
        <v>8261</v>
      </c>
      <c r="D16" s="73">
        <f>+'Niv2_Pub '!D133</f>
        <v>10692</v>
      </c>
      <c r="E16" s="73">
        <f>+'Niv2_Pub '!E133</f>
        <v>5298</v>
      </c>
      <c r="F16" s="73">
        <f>+'Niv2_Pub '!F133</f>
        <v>7456</v>
      </c>
      <c r="G16" s="73">
        <f>+'Niv2_Pub '!G133</f>
        <v>3655</v>
      </c>
      <c r="H16" s="73">
        <f>+'Niv2_Pub '!H133</f>
        <v>8091</v>
      </c>
      <c r="I16" s="73">
        <f>+'Niv2_Pub '!I133</f>
        <v>3900</v>
      </c>
      <c r="J16" s="12">
        <f t="shared" si="3"/>
        <v>42612</v>
      </c>
      <c r="K16" s="12">
        <f t="shared" si="3"/>
        <v>21114</v>
      </c>
      <c r="L16" s="9" t="s">
        <v>367</v>
      </c>
      <c r="M16" s="13">
        <f>+'Niv2_Pub '!M133</f>
        <v>2896</v>
      </c>
      <c r="N16" s="13">
        <f>+'Niv2_Pub '!N133</f>
        <v>1460</v>
      </c>
      <c r="O16" s="13">
        <f>+'Niv2_Pub '!O133</f>
        <v>1570</v>
      </c>
      <c r="P16" s="13">
        <f>+'Niv2_Pub '!P133</f>
        <v>800</v>
      </c>
      <c r="Q16" s="13">
        <f>+'Niv2_Pub '!Q133</f>
        <v>1402</v>
      </c>
      <c r="R16" s="13">
        <f>+'Niv2_Pub '!R133</f>
        <v>758</v>
      </c>
      <c r="S16" s="13">
        <f>+'Niv2_Pub '!S133</f>
        <v>2625</v>
      </c>
      <c r="T16" s="13">
        <f>+'Niv2_Pub '!T133</f>
        <v>1320</v>
      </c>
      <c r="U16" s="12">
        <f t="shared" si="4"/>
        <v>8493</v>
      </c>
      <c r="V16" s="12">
        <f t="shared" si="4"/>
        <v>4338</v>
      </c>
      <c r="W16" s="9" t="s">
        <v>367</v>
      </c>
      <c r="X16" s="73">
        <f>+'Niv2_Pub '!X133</f>
        <v>323</v>
      </c>
      <c r="Y16" s="73">
        <f>+'Niv2_Pub '!Y133</f>
        <v>230</v>
      </c>
      <c r="Z16" s="73">
        <f>+'Niv2_Pub '!Z133</f>
        <v>190</v>
      </c>
      <c r="AA16" s="73">
        <f>+'Niv2_Pub '!AA133</f>
        <v>191</v>
      </c>
      <c r="AB16" s="73">
        <f>+'Niv2_Pub '!AB133</f>
        <v>934</v>
      </c>
      <c r="AC16" s="73">
        <f>+'Niv2_Pub '!AC133</f>
        <v>854</v>
      </c>
      <c r="AD16" s="73">
        <f>+'Niv2_Pub '!AD133</f>
        <v>753</v>
      </c>
      <c r="AE16" s="73">
        <f>+'Niv2_Pub '!AE133</f>
        <v>101</v>
      </c>
      <c r="AF16" s="73">
        <f>+'Niv2_Pub '!AF133</f>
        <v>1087</v>
      </c>
      <c r="AG16" s="73">
        <f>+'Niv2_Pub '!AG133</f>
        <v>205</v>
      </c>
      <c r="AH16" s="73">
        <f>+'Niv2_Pub '!AH133</f>
        <v>47</v>
      </c>
      <c r="AI16" s="73">
        <f>+'Niv2_Pub '!AI133</f>
        <v>15</v>
      </c>
      <c r="AJ16" s="73">
        <f>+'Niv2_Pub '!AJ133</f>
        <v>1354</v>
      </c>
      <c r="AK16" s="73">
        <f>+'Niv2_Pub '!AK133</f>
        <v>397</v>
      </c>
      <c r="AL16" s="73">
        <f>+'Niv2_Pub '!AL133</f>
        <v>139</v>
      </c>
      <c r="AM16" s="73">
        <f>+'Niv2_Pub '!AM133</f>
        <v>136</v>
      </c>
      <c r="AN16" s="73">
        <f>+'Niv2_Pub '!AN133</f>
        <v>3</v>
      </c>
    </row>
    <row r="17" spans="1:40" ht="21" customHeight="1" x14ac:dyDescent="0.3">
      <c r="A17" s="48" t="s">
        <v>351</v>
      </c>
      <c r="B17" s="73">
        <f>+'Niv2_Pub '!B164</f>
        <v>8606</v>
      </c>
      <c r="C17" s="73">
        <f>+'Niv2_Pub '!C164</f>
        <v>4333</v>
      </c>
      <c r="D17" s="73">
        <f>+'Niv2_Pub '!D164</f>
        <v>5973</v>
      </c>
      <c r="E17" s="73">
        <f>+'Niv2_Pub '!E164</f>
        <v>2743</v>
      </c>
      <c r="F17" s="73">
        <f>+'Niv2_Pub '!F164</f>
        <v>4515</v>
      </c>
      <c r="G17" s="73">
        <f>+'Niv2_Pub '!G164</f>
        <v>1993</v>
      </c>
      <c r="H17" s="73">
        <f>+'Niv2_Pub '!H164</f>
        <v>4763</v>
      </c>
      <c r="I17" s="73">
        <f>+'Niv2_Pub '!I164</f>
        <v>2078</v>
      </c>
      <c r="J17" s="12">
        <f t="shared" si="3"/>
        <v>23857</v>
      </c>
      <c r="K17" s="12">
        <f t="shared" si="3"/>
        <v>11147</v>
      </c>
      <c r="L17" s="9" t="s">
        <v>351</v>
      </c>
      <c r="M17" s="13">
        <f>+'Niv2_Pub '!M164</f>
        <v>1922</v>
      </c>
      <c r="N17" s="13">
        <f>+'Niv2_Pub '!N164</f>
        <v>997</v>
      </c>
      <c r="O17" s="13">
        <f>+'Niv2_Pub '!O164</f>
        <v>812</v>
      </c>
      <c r="P17" s="13">
        <f>+'Niv2_Pub '!P164</f>
        <v>378</v>
      </c>
      <c r="Q17" s="13">
        <f>+'Niv2_Pub '!Q164</f>
        <v>787</v>
      </c>
      <c r="R17" s="13">
        <f>+'Niv2_Pub '!R164</f>
        <v>353</v>
      </c>
      <c r="S17" s="13">
        <f>+'Niv2_Pub '!S164</f>
        <v>1821</v>
      </c>
      <c r="T17" s="13">
        <f>+'Niv2_Pub '!T164</f>
        <v>802</v>
      </c>
      <c r="U17" s="12">
        <f t="shared" si="4"/>
        <v>5342</v>
      </c>
      <c r="V17" s="12">
        <f t="shared" si="4"/>
        <v>2530</v>
      </c>
      <c r="W17" s="9" t="s">
        <v>351</v>
      </c>
      <c r="X17" s="73">
        <f>+'Niv2_Pub '!X164</f>
        <v>186</v>
      </c>
      <c r="Y17" s="73">
        <f>+'Niv2_Pub '!Y164</f>
        <v>143</v>
      </c>
      <c r="Z17" s="73">
        <f>+'Niv2_Pub '!Z164</f>
        <v>127</v>
      </c>
      <c r="AA17" s="73">
        <f>+'Niv2_Pub '!AA164</f>
        <v>123</v>
      </c>
      <c r="AB17" s="73">
        <f>+'Niv2_Pub '!AB164</f>
        <v>579</v>
      </c>
      <c r="AC17" s="73">
        <f>+'Niv2_Pub '!AC164</f>
        <v>566</v>
      </c>
      <c r="AD17" s="73">
        <f>+'Niv2_Pub '!AD164</f>
        <v>492</v>
      </c>
      <c r="AE17" s="73">
        <f>+'Niv2_Pub '!AE164</f>
        <v>74</v>
      </c>
      <c r="AF17" s="73">
        <f>+'Niv2_Pub '!AF164</f>
        <v>820</v>
      </c>
      <c r="AG17" s="73">
        <f>+'Niv2_Pub '!AG164</f>
        <v>22</v>
      </c>
      <c r="AH17" s="73">
        <f>+'Niv2_Pub '!AH164</f>
        <v>88</v>
      </c>
      <c r="AI17" s="73">
        <f>+'Niv2_Pub '!AI164</f>
        <v>29</v>
      </c>
      <c r="AJ17" s="73">
        <f>+'Niv2_Pub '!AJ164</f>
        <v>959</v>
      </c>
      <c r="AK17" s="73">
        <f>+'Niv2_Pub '!AK164</f>
        <v>395</v>
      </c>
      <c r="AL17" s="73">
        <f>+'Niv2_Pub '!AL164</f>
        <v>101</v>
      </c>
      <c r="AM17" s="73">
        <f>+'Niv2_Pub '!AM164</f>
        <v>96</v>
      </c>
      <c r="AN17" s="73">
        <f>+'Niv2_Pub '!AN164</f>
        <v>5</v>
      </c>
    </row>
    <row r="18" spans="1:40" ht="19.5" customHeight="1" x14ac:dyDescent="0.3">
      <c r="A18" s="82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14"/>
      <c r="M18" s="14"/>
      <c r="N18" s="14"/>
      <c r="O18" s="14"/>
      <c r="P18" s="14"/>
      <c r="Q18" s="14"/>
      <c r="R18" s="14"/>
      <c r="S18" s="14"/>
      <c r="T18" s="14"/>
      <c r="U18" s="80"/>
      <c r="V18" s="80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ht="13" x14ac:dyDescent="0.3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40" ht="14.25" customHeight="1" x14ac:dyDescent="0.25">
      <c r="A20" s="470" t="s">
        <v>279</v>
      </c>
      <c r="B20" s="470"/>
      <c r="C20" s="470"/>
      <c r="D20" s="470"/>
      <c r="E20" s="470"/>
      <c r="F20" s="470"/>
      <c r="G20" s="470"/>
      <c r="H20" s="470"/>
      <c r="I20" s="470"/>
      <c r="J20" s="470"/>
      <c r="K20" s="470"/>
      <c r="L20" s="1" t="s">
        <v>275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 t="s">
        <v>263</v>
      </c>
      <c r="X20" s="72"/>
      <c r="Y20" s="72"/>
      <c r="Z20" s="72"/>
      <c r="AA20" s="72"/>
      <c r="AB20" s="1"/>
      <c r="AC20" s="72"/>
      <c r="AD20" s="72"/>
      <c r="AE20" s="72"/>
      <c r="AF20" s="72"/>
      <c r="AG20" s="72"/>
      <c r="AH20" s="72"/>
      <c r="AI20" s="1"/>
      <c r="AJ20" s="1"/>
      <c r="AK20" s="1"/>
      <c r="AL20" s="1"/>
      <c r="AM20" s="1"/>
    </row>
    <row r="21" spans="1:40" ht="14.25" customHeight="1" x14ac:dyDescent="0.25">
      <c r="A21" s="1" t="s">
        <v>244</v>
      </c>
      <c r="B21" s="1"/>
      <c r="C21" s="1"/>
      <c r="D21" s="1"/>
      <c r="E21" s="1"/>
      <c r="F21" s="1"/>
      <c r="G21" s="1"/>
      <c r="H21" s="1"/>
      <c r="I21" s="1"/>
      <c r="J21" s="29"/>
      <c r="K21" s="1"/>
      <c r="L21" s="1" t="s">
        <v>246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 t="s">
        <v>274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40" ht="14.25" customHeight="1" x14ac:dyDescent="0.25">
      <c r="A22" s="1" t="s">
        <v>150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 t="s">
        <v>150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 t="s">
        <v>150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40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40" ht="16.5" customHeight="1" x14ac:dyDescent="0.25">
      <c r="A24" s="3" t="s">
        <v>347</v>
      </c>
      <c r="B24" s="29"/>
      <c r="C24" s="29"/>
      <c r="D24" s="1"/>
      <c r="E24" s="1"/>
      <c r="F24" s="1"/>
      <c r="G24" s="1"/>
      <c r="H24" s="1" t="s">
        <v>323</v>
      </c>
      <c r="I24" s="1"/>
      <c r="J24" s="1"/>
      <c r="K24" s="1"/>
      <c r="L24" s="2" t="s">
        <v>347</v>
      </c>
      <c r="S24" s="1" t="s">
        <v>323</v>
      </c>
      <c r="T24" s="1"/>
      <c r="W24" s="2" t="s">
        <v>347</v>
      </c>
      <c r="AG24" s="28"/>
      <c r="AL24" s="1" t="s">
        <v>323</v>
      </c>
      <c r="AM24" s="1"/>
    </row>
    <row r="25" spans="1:40" ht="15.75" customHeight="1" x14ac:dyDescent="0.25"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40" ht="20.25" customHeight="1" x14ac:dyDescent="0.25">
      <c r="A26" s="8"/>
      <c r="B26" s="4" t="s">
        <v>338</v>
      </c>
      <c r="C26" s="5"/>
      <c r="D26" s="4" t="s">
        <v>339</v>
      </c>
      <c r="E26" s="5"/>
      <c r="F26" s="4" t="s">
        <v>340</v>
      </c>
      <c r="G26" s="5"/>
      <c r="H26" s="4" t="s">
        <v>341</v>
      </c>
      <c r="I26" s="5"/>
      <c r="J26" s="4" t="s">
        <v>324</v>
      </c>
      <c r="K26" s="5"/>
      <c r="L26" s="8"/>
      <c r="M26" s="4" t="s">
        <v>338</v>
      </c>
      <c r="N26" s="5"/>
      <c r="O26" s="4" t="s">
        <v>339</v>
      </c>
      <c r="P26" s="5"/>
      <c r="Q26" s="4" t="s">
        <v>340</v>
      </c>
      <c r="R26" s="5"/>
      <c r="S26" s="4" t="s">
        <v>341</v>
      </c>
      <c r="T26" s="5"/>
      <c r="U26" s="4" t="s">
        <v>324</v>
      </c>
      <c r="V26" s="5"/>
      <c r="W26" s="287"/>
      <c r="X26" s="459" t="s">
        <v>164</v>
      </c>
      <c r="Y26" s="460"/>
      <c r="Z26" s="460"/>
      <c r="AA26" s="460"/>
      <c r="AB26" s="461"/>
      <c r="AC26" s="306" t="s">
        <v>7</v>
      </c>
      <c r="AD26" s="355"/>
      <c r="AE26" s="118"/>
      <c r="AF26" s="306" t="s">
        <v>527</v>
      </c>
      <c r="AG26" s="360"/>
      <c r="AH26" s="118"/>
      <c r="AI26" s="247"/>
      <c r="AJ26" s="117"/>
      <c r="AK26" s="361" t="s">
        <v>528</v>
      </c>
      <c r="AL26" s="306" t="s">
        <v>529</v>
      </c>
      <c r="AM26" s="355"/>
      <c r="AN26" s="362">
        <v>0</v>
      </c>
    </row>
    <row r="27" spans="1:40" ht="22.5" customHeight="1" x14ac:dyDescent="0.25">
      <c r="A27" s="14" t="s">
        <v>378</v>
      </c>
      <c r="B27" s="7" t="s">
        <v>375</v>
      </c>
      <c r="C27" s="7" t="s">
        <v>330</v>
      </c>
      <c r="D27" s="7" t="s">
        <v>375</v>
      </c>
      <c r="E27" s="7" t="s">
        <v>330</v>
      </c>
      <c r="F27" s="7" t="s">
        <v>375</v>
      </c>
      <c r="G27" s="7" t="s">
        <v>330</v>
      </c>
      <c r="H27" s="7" t="s">
        <v>375</v>
      </c>
      <c r="I27" s="7" t="s">
        <v>330</v>
      </c>
      <c r="J27" s="7" t="s">
        <v>375</v>
      </c>
      <c r="K27" s="7" t="s">
        <v>330</v>
      </c>
      <c r="L27" s="14" t="s">
        <v>378</v>
      </c>
      <c r="M27" s="7" t="s">
        <v>375</v>
      </c>
      <c r="N27" s="7" t="s">
        <v>330</v>
      </c>
      <c r="O27" s="7" t="s">
        <v>375</v>
      </c>
      <c r="P27" s="7" t="s">
        <v>330</v>
      </c>
      <c r="Q27" s="7" t="s">
        <v>375</v>
      </c>
      <c r="R27" s="7" t="s">
        <v>330</v>
      </c>
      <c r="S27" s="7" t="s">
        <v>375</v>
      </c>
      <c r="T27" s="7" t="s">
        <v>330</v>
      </c>
      <c r="U27" s="7" t="s">
        <v>375</v>
      </c>
      <c r="V27" s="7" t="s">
        <v>330</v>
      </c>
      <c r="W27" s="289" t="s">
        <v>378</v>
      </c>
      <c r="X27" s="381" t="s">
        <v>342</v>
      </c>
      <c r="Y27" s="381" t="s">
        <v>343</v>
      </c>
      <c r="Z27" s="381" t="s">
        <v>344</v>
      </c>
      <c r="AA27" s="381" t="s">
        <v>345</v>
      </c>
      <c r="AB27" s="358" t="s">
        <v>324</v>
      </c>
      <c r="AC27" s="315" t="s">
        <v>535</v>
      </c>
      <c r="AD27" s="364" t="s">
        <v>536</v>
      </c>
      <c r="AE27" s="364" t="s">
        <v>537</v>
      </c>
      <c r="AF27" s="365" t="s">
        <v>538</v>
      </c>
      <c r="AG27" s="253" t="s">
        <v>539</v>
      </c>
      <c r="AH27" s="253" t="s">
        <v>346</v>
      </c>
      <c r="AI27" s="253" t="s">
        <v>6</v>
      </c>
      <c r="AJ27" s="366" t="s">
        <v>541</v>
      </c>
      <c r="AK27" s="367" t="s">
        <v>158</v>
      </c>
      <c r="AL27" s="368" t="s">
        <v>175</v>
      </c>
      <c r="AM27" s="307" t="s">
        <v>170</v>
      </c>
      <c r="AN27" s="368" t="s">
        <v>176</v>
      </c>
    </row>
    <row r="28" spans="1:40" ht="14.25" customHeight="1" x14ac:dyDescent="0.25">
      <c r="A28" s="9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9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9"/>
      <c r="X28" s="350"/>
      <c r="Y28" s="350"/>
      <c r="Z28" s="350"/>
      <c r="AA28" s="350"/>
      <c r="AB28" s="8"/>
      <c r="AC28" s="257"/>
      <c r="AD28" s="351"/>
      <c r="AE28" s="259"/>
      <c r="AF28" s="259"/>
      <c r="AG28" s="250"/>
      <c r="AH28" s="259"/>
      <c r="AI28" s="250"/>
      <c r="AJ28" s="116"/>
      <c r="AK28" s="116"/>
      <c r="AL28" s="260"/>
      <c r="AM28" s="120"/>
      <c r="AN28" s="8"/>
    </row>
    <row r="29" spans="1:40" ht="15" customHeight="1" x14ac:dyDescent="0.3">
      <c r="A29" s="11" t="s">
        <v>332</v>
      </c>
      <c r="B29" s="12">
        <f t="shared" ref="B29:I29" si="5">SUM(B31:B36)</f>
        <v>62144</v>
      </c>
      <c r="C29" s="12">
        <f t="shared" si="5"/>
        <v>31510</v>
      </c>
      <c r="D29" s="12">
        <f t="shared" si="5"/>
        <v>42257</v>
      </c>
      <c r="E29" s="12">
        <f t="shared" si="5"/>
        <v>21581</v>
      </c>
      <c r="F29" s="12">
        <f t="shared" si="5"/>
        <v>37904</v>
      </c>
      <c r="G29" s="12">
        <f t="shared" si="5"/>
        <v>19695</v>
      </c>
      <c r="H29" s="12">
        <f t="shared" si="5"/>
        <v>37074</v>
      </c>
      <c r="I29" s="12">
        <f t="shared" si="5"/>
        <v>18977</v>
      </c>
      <c r="J29" s="12">
        <f>SUM(J31:J36)</f>
        <v>179379</v>
      </c>
      <c r="K29" s="12">
        <f>SUM(K31:K36)</f>
        <v>91763</v>
      </c>
      <c r="L29" s="11" t="s">
        <v>332</v>
      </c>
      <c r="M29" s="12">
        <f t="shared" ref="M29:T29" si="6">SUM(M31:M36)</f>
        <v>5075</v>
      </c>
      <c r="N29" s="12">
        <f t="shared" si="6"/>
        <v>2394</v>
      </c>
      <c r="O29" s="12">
        <f t="shared" si="6"/>
        <v>3512</v>
      </c>
      <c r="P29" s="12">
        <f t="shared" si="6"/>
        <v>1790</v>
      </c>
      <c r="Q29" s="12">
        <f t="shared" si="6"/>
        <v>2830</v>
      </c>
      <c r="R29" s="12">
        <f t="shared" si="6"/>
        <v>1489</v>
      </c>
      <c r="S29" s="12">
        <f t="shared" si="6"/>
        <v>6597</v>
      </c>
      <c r="T29" s="12">
        <f t="shared" si="6"/>
        <v>3444</v>
      </c>
      <c r="U29" s="12">
        <f>SUM(U31:U36)</f>
        <v>18014</v>
      </c>
      <c r="V29" s="12">
        <f>SUM(V31:V36)</f>
        <v>9117</v>
      </c>
      <c r="W29" s="11" t="s">
        <v>332</v>
      </c>
      <c r="X29" s="27">
        <f t="shared" ref="X29:AF29" si="7">SUM(X31:X36)</f>
        <v>1353</v>
      </c>
      <c r="Y29" s="27">
        <f t="shared" si="7"/>
        <v>1157</v>
      </c>
      <c r="Z29" s="27">
        <f t="shared" si="7"/>
        <v>1069</v>
      </c>
      <c r="AA29" s="27">
        <f t="shared" si="7"/>
        <v>983</v>
      </c>
      <c r="AB29" s="27">
        <f t="shared" si="7"/>
        <v>4566</v>
      </c>
      <c r="AC29" s="27">
        <f t="shared" si="7"/>
        <v>4584</v>
      </c>
      <c r="AD29" s="27">
        <f t="shared" si="7"/>
        <v>4240</v>
      </c>
      <c r="AE29" s="27">
        <f t="shared" si="7"/>
        <v>344</v>
      </c>
      <c r="AF29" s="27">
        <f t="shared" si="7"/>
        <v>53</v>
      </c>
      <c r="AG29" s="27">
        <f t="shared" ref="AG29:AN29" si="8">SUM(AG31:AG36)</f>
        <v>21</v>
      </c>
      <c r="AH29" s="27">
        <f t="shared" si="8"/>
        <v>33</v>
      </c>
      <c r="AI29" s="27">
        <f t="shared" si="8"/>
        <v>8840</v>
      </c>
      <c r="AJ29" s="27">
        <f t="shared" si="8"/>
        <v>8947</v>
      </c>
      <c r="AK29" s="27">
        <f t="shared" si="8"/>
        <v>1170</v>
      </c>
      <c r="AL29" s="27">
        <f t="shared" si="8"/>
        <v>864</v>
      </c>
      <c r="AM29" s="27">
        <f t="shared" si="8"/>
        <v>862</v>
      </c>
      <c r="AN29" s="27">
        <f t="shared" si="8"/>
        <v>2</v>
      </c>
    </row>
    <row r="30" spans="1:40" x14ac:dyDescent="0.25">
      <c r="A30" s="9"/>
      <c r="B30" s="24"/>
      <c r="C30" s="24"/>
      <c r="D30" s="24"/>
      <c r="E30" s="24"/>
      <c r="F30" s="24"/>
      <c r="G30" s="24"/>
      <c r="H30" s="24"/>
      <c r="I30" s="24"/>
      <c r="J30" s="9"/>
      <c r="K30" s="58"/>
      <c r="L30" s="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37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21" customHeight="1" x14ac:dyDescent="0.3">
      <c r="A31" s="9" t="s">
        <v>348</v>
      </c>
      <c r="B31" s="58">
        <f>+'Niv2_Pr '!B10</f>
        <v>33586</v>
      </c>
      <c r="C31" s="58">
        <f>+'Niv2_Pr '!C10</f>
        <v>16880</v>
      </c>
      <c r="D31" s="58">
        <f>+'Niv2_Pr '!D10</f>
        <v>23160</v>
      </c>
      <c r="E31" s="58">
        <f>+'Niv2_Pr '!E10</f>
        <v>11808</v>
      </c>
      <c r="F31" s="58">
        <f>+'Niv2_Pr '!F10</f>
        <v>21661</v>
      </c>
      <c r="G31" s="58">
        <f>+'Niv2_Pr '!G10</f>
        <v>11253</v>
      </c>
      <c r="H31" s="58">
        <f>+'Niv2_Pr '!H10</f>
        <v>19843</v>
      </c>
      <c r="I31" s="58">
        <f>+'Niv2_Pr '!I10</f>
        <v>10403</v>
      </c>
      <c r="J31" s="12">
        <f t="shared" ref="J31:K36" si="9">+B31+D31+F31+H31</f>
        <v>98250</v>
      </c>
      <c r="K31" s="12">
        <f t="shared" si="9"/>
        <v>50344</v>
      </c>
      <c r="L31" s="9" t="s">
        <v>348</v>
      </c>
      <c r="M31" s="13">
        <f>+'Niv2_Pr '!M10</f>
        <v>2396</v>
      </c>
      <c r="N31" s="13">
        <f>+'Niv2_Pr '!N10</f>
        <v>1098</v>
      </c>
      <c r="O31" s="13">
        <f>+'Niv2_Pr '!O10</f>
        <v>1662</v>
      </c>
      <c r="P31" s="13">
        <f>+'Niv2_Pr '!P10</f>
        <v>822</v>
      </c>
      <c r="Q31" s="13">
        <f>+'Niv2_Pr '!Q10</f>
        <v>1387</v>
      </c>
      <c r="R31" s="13">
        <f>+'Niv2_Pr '!R10</f>
        <v>734</v>
      </c>
      <c r="S31" s="13">
        <f>+'Niv2_Pr '!S10</f>
        <v>2970</v>
      </c>
      <c r="T31" s="13">
        <f>+'Niv2_Pr '!T10</f>
        <v>1625</v>
      </c>
      <c r="U31" s="12">
        <f t="shared" ref="U31:V36" si="10">+M31+O31+Q31+S31</f>
        <v>8415</v>
      </c>
      <c r="V31" s="12">
        <f t="shared" si="10"/>
        <v>4279</v>
      </c>
      <c r="W31" s="9" t="s">
        <v>348</v>
      </c>
      <c r="X31" s="73">
        <f>+'Niv2_Pr '!X10</f>
        <v>792</v>
      </c>
      <c r="Y31" s="73">
        <f>+'Niv2_Pr '!Y10</f>
        <v>704</v>
      </c>
      <c r="Z31" s="73">
        <f>+'Niv2_Pr '!Z10</f>
        <v>668</v>
      </c>
      <c r="AA31" s="73">
        <f>+'Niv2_Pr '!AA10</f>
        <v>593</v>
      </c>
      <c r="AB31" s="73">
        <f>+'Niv2_Pr '!AB10</f>
        <v>2757</v>
      </c>
      <c r="AC31" s="73">
        <f>+'Niv2_Pr '!AC10</f>
        <v>2708</v>
      </c>
      <c r="AD31" s="73">
        <f>+'Niv2_Pr '!AD10</f>
        <v>2502</v>
      </c>
      <c r="AE31" s="73">
        <f>+'Niv2_Pr '!AE10</f>
        <v>206</v>
      </c>
      <c r="AF31" s="73">
        <f>+'Niv2_Pr '!AF10</f>
        <v>14</v>
      </c>
      <c r="AG31" s="73">
        <f>+'Niv2_Pr '!AG10</f>
        <v>21</v>
      </c>
      <c r="AH31" s="73">
        <f>+'Niv2_Pr '!AH10</f>
        <v>0</v>
      </c>
      <c r="AI31" s="73">
        <f>+'Niv2_Pr '!AI10</f>
        <v>5429</v>
      </c>
      <c r="AJ31" s="73">
        <f>+'Niv2_Pr '!AJ10</f>
        <v>5464</v>
      </c>
      <c r="AK31" s="73">
        <f>+'Niv2_Pr '!AK10</f>
        <v>676</v>
      </c>
      <c r="AL31" s="73">
        <f>+'Niv2_Pr '!AL10</f>
        <v>539</v>
      </c>
      <c r="AM31" s="73">
        <f>+'Niv2_Pr '!AM10</f>
        <v>538</v>
      </c>
      <c r="AN31" s="73">
        <f>+'Niv2_Pr '!AN10</f>
        <v>1</v>
      </c>
    </row>
    <row r="32" spans="1:40" ht="21" customHeight="1" x14ac:dyDescent="0.3">
      <c r="A32" s="9" t="s">
        <v>352</v>
      </c>
      <c r="B32" s="58">
        <f>+'Niv2_Pr '!B42</f>
        <v>6879</v>
      </c>
      <c r="C32" s="58">
        <f>+'Niv2_Pr '!C42</f>
        <v>3725</v>
      </c>
      <c r="D32" s="58">
        <f>+'Niv2_Pr '!D42</f>
        <v>4004</v>
      </c>
      <c r="E32" s="58">
        <f>+'Niv2_Pr '!E42</f>
        <v>2180</v>
      </c>
      <c r="F32" s="58">
        <f>+'Niv2_Pr '!F42</f>
        <v>3319</v>
      </c>
      <c r="G32" s="58">
        <f>+'Niv2_Pr '!G42</f>
        <v>1780</v>
      </c>
      <c r="H32" s="58">
        <f>+'Niv2_Pr '!H42</f>
        <v>3117</v>
      </c>
      <c r="I32" s="58">
        <f>+'Niv2_Pr '!I42</f>
        <v>1620</v>
      </c>
      <c r="J32" s="12">
        <f t="shared" si="9"/>
        <v>17319</v>
      </c>
      <c r="K32" s="12">
        <f t="shared" si="9"/>
        <v>9305</v>
      </c>
      <c r="L32" s="9" t="s">
        <v>352</v>
      </c>
      <c r="M32" s="13">
        <f>+'Niv2_Pr '!M42</f>
        <v>519</v>
      </c>
      <c r="N32" s="13">
        <f>+'Niv2_Pr '!N42</f>
        <v>270</v>
      </c>
      <c r="O32" s="13">
        <f>+'Niv2_Pr '!O42</f>
        <v>462</v>
      </c>
      <c r="P32" s="13">
        <f>+'Niv2_Pr '!P42</f>
        <v>259</v>
      </c>
      <c r="Q32" s="13">
        <f>+'Niv2_Pr '!Q42</f>
        <v>324</v>
      </c>
      <c r="R32" s="13">
        <f>+'Niv2_Pr '!R42</f>
        <v>178</v>
      </c>
      <c r="S32" s="13">
        <f>+'Niv2_Pr '!S42</f>
        <v>587</v>
      </c>
      <c r="T32" s="13">
        <f>+'Niv2_Pr '!T42</f>
        <v>292</v>
      </c>
      <c r="U32" s="12">
        <f t="shared" si="10"/>
        <v>1892</v>
      </c>
      <c r="V32" s="12">
        <f t="shared" si="10"/>
        <v>999</v>
      </c>
      <c r="W32" s="9" t="s">
        <v>352</v>
      </c>
      <c r="X32" s="73">
        <f>+'Niv2_Pr '!X42</f>
        <v>129</v>
      </c>
      <c r="Y32" s="73">
        <f>+'Niv2_Pr '!Y42</f>
        <v>86</v>
      </c>
      <c r="Z32" s="73">
        <f>+'Niv2_Pr '!Z42</f>
        <v>78</v>
      </c>
      <c r="AA32" s="73">
        <f>+'Niv2_Pr '!AA42</f>
        <v>71</v>
      </c>
      <c r="AB32" s="73">
        <f>+'Niv2_Pr '!AB42</f>
        <v>364</v>
      </c>
      <c r="AC32" s="73">
        <f>+'Niv2_Pr '!AC42</f>
        <v>370</v>
      </c>
      <c r="AD32" s="73">
        <f>+'Niv2_Pr '!AD42</f>
        <v>320</v>
      </c>
      <c r="AE32" s="73">
        <f>+'Niv2_Pr '!AE42</f>
        <v>50</v>
      </c>
      <c r="AF32" s="73">
        <f>+'Niv2_Pr '!AF42</f>
        <v>22</v>
      </c>
      <c r="AG32" s="73">
        <f>+'Niv2_Pr '!AG42</f>
        <v>0</v>
      </c>
      <c r="AH32" s="73">
        <f>+'Niv2_Pr '!AH42</f>
        <v>0</v>
      </c>
      <c r="AI32" s="73">
        <f>+'Niv2_Pr '!AI42</f>
        <v>693</v>
      </c>
      <c r="AJ32" s="73">
        <f>+'Niv2_Pr '!AJ42</f>
        <v>715</v>
      </c>
      <c r="AK32" s="73">
        <f>+'Niv2_Pr '!AK42</f>
        <v>76</v>
      </c>
      <c r="AL32" s="73">
        <f>+'Niv2_Pr '!AL42</f>
        <v>67</v>
      </c>
      <c r="AM32" s="73">
        <f>+'Niv2_Pr '!AM42</f>
        <v>67</v>
      </c>
      <c r="AN32" s="73">
        <f>+'Niv2_Pr '!AN42</f>
        <v>0</v>
      </c>
    </row>
    <row r="33" spans="1:40" ht="21" customHeight="1" x14ac:dyDescent="0.3">
      <c r="A33" s="9" t="s">
        <v>349</v>
      </c>
      <c r="B33" s="58">
        <f>+'Niv2_Pr '!B64</f>
        <v>5924</v>
      </c>
      <c r="C33" s="58">
        <f>+'Niv2_Pr '!C64</f>
        <v>2963</v>
      </c>
      <c r="D33" s="58">
        <f>+'Niv2_Pr '!D64</f>
        <v>4181</v>
      </c>
      <c r="E33" s="58">
        <f>+'Niv2_Pr '!E64</f>
        <v>2115</v>
      </c>
      <c r="F33" s="58">
        <f>+'Niv2_Pr '!F64</f>
        <v>4136</v>
      </c>
      <c r="G33" s="58">
        <f>+'Niv2_Pr '!G64</f>
        <v>2185</v>
      </c>
      <c r="H33" s="58">
        <f>+'Niv2_Pr '!H64</f>
        <v>4107</v>
      </c>
      <c r="I33" s="58">
        <f>+'Niv2_Pr '!I64</f>
        <v>2203</v>
      </c>
      <c r="J33" s="12">
        <f t="shared" si="9"/>
        <v>18348</v>
      </c>
      <c r="K33" s="12">
        <f t="shared" si="9"/>
        <v>9466</v>
      </c>
      <c r="L33" s="9" t="s">
        <v>349</v>
      </c>
      <c r="M33" s="13">
        <f>+'Niv2_Pr '!M64</f>
        <v>596</v>
      </c>
      <c r="N33" s="13">
        <f>+'Niv2_Pr '!N64</f>
        <v>292</v>
      </c>
      <c r="O33" s="13">
        <f>+'Niv2_Pr '!O64</f>
        <v>486</v>
      </c>
      <c r="P33" s="13">
        <f>+'Niv2_Pr '!P64</f>
        <v>251</v>
      </c>
      <c r="Q33" s="13">
        <f>+'Niv2_Pr '!Q64</f>
        <v>385</v>
      </c>
      <c r="R33" s="13">
        <f>+'Niv2_Pr '!R64</f>
        <v>208</v>
      </c>
      <c r="S33" s="13">
        <f>+'Niv2_Pr '!S64</f>
        <v>893</v>
      </c>
      <c r="T33" s="13">
        <f>+'Niv2_Pr '!T64</f>
        <v>483</v>
      </c>
      <c r="U33" s="12">
        <f t="shared" si="10"/>
        <v>2360</v>
      </c>
      <c r="V33" s="12">
        <f t="shared" si="10"/>
        <v>1234</v>
      </c>
      <c r="W33" s="9" t="s">
        <v>349</v>
      </c>
      <c r="X33" s="13">
        <f>+'Niv2_Pr '!X64</f>
        <v>126</v>
      </c>
      <c r="Y33" s="13">
        <f>+'Niv2_Pr '!Y64</f>
        <v>109</v>
      </c>
      <c r="Z33" s="13">
        <f>+'Niv2_Pr '!Z64</f>
        <v>104</v>
      </c>
      <c r="AA33" s="13">
        <f>+'Niv2_Pr '!AA64</f>
        <v>97</v>
      </c>
      <c r="AB33" s="13">
        <f>+'Niv2_Pr '!AB64</f>
        <v>440</v>
      </c>
      <c r="AC33" s="13">
        <f>+'Niv2_Pr '!AC64</f>
        <v>450</v>
      </c>
      <c r="AD33" s="13">
        <f>+'Niv2_Pr '!AD64</f>
        <v>426</v>
      </c>
      <c r="AE33" s="13">
        <f>+'Niv2_Pr '!AE64</f>
        <v>24</v>
      </c>
      <c r="AF33" s="13">
        <f>+'Niv2_Pr '!AF64</f>
        <v>5</v>
      </c>
      <c r="AG33" s="13">
        <f>+'Niv2_Pr '!AG64</f>
        <v>0</v>
      </c>
      <c r="AH33" s="13">
        <f>+'Niv2_Pr '!AH64</f>
        <v>1</v>
      </c>
      <c r="AI33" s="13">
        <f>+'Niv2_Pr '!AI64</f>
        <v>816</v>
      </c>
      <c r="AJ33" s="13">
        <f>+'Niv2_Pr '!AJ64</f>
        <v>822</v>
      </c>
      <c r="AK33" s="13">
        <f>+'Niv2_Pr '!AK64</f>
        <v>94</v>
      </c>
      <c r="AL33" s="13">
        <f>+'Niv2_Pr '!AL64</f>
        <v>77</v>
      </c>
      <c r="AM33" s="13">
        <f>+'Niv2_Pr '!AM64</f>
        <v>77</v>
      </c>
      <c r="AN33" s="13">
        <f>+'Niv2_Pr '!AN64</f>
        <v>0</v>
      </c>
    </row>
    <row r="34" spans="1:40" ht="21" customHeight="1" x14ac:dyDescent="0.3">
      <c r="A34" s="9" t="s">
        <v>350</v>
      </c>
      <c r="B34" s="58">
        <f>+'Niv2_Pr '!B100</f>
        <v>4886</v>
      </c>
      <c r="C34" s="58">
        <f>+'Niv2_Pr '!C100</f>
        <v>2404</v>
      </c>
      <c r="D34" s="58">
        <f>+'Niv2_Pr '!D100</f>
        <v>3360</v>
      </c>
      <c r="E34" s="58">
        <f>+'Niv2_Pr '!E100</f>
        <v>1672</v>
      </c>
      <c r="F34" s="58">
        <f>+'Niv2_Pr '!F100</f>
        <v>3341</v>
      </c>
      <c r="G34" s="58">
        <f>+'Niv2_Pr '!G100</f>
        <v>1650</v>
      </c>
      <c r="H34" s="58">
        <f>+'Niv2_Pr '!H100</f>
        <v>3643</v>
      </c>
      <c r="I34" s="58">
        <f>+'Niv2_Pr '!I100</f>
        <v>1542</v>
      </c>
      <c r="J34" s="12">
        <f t="shared" si="9"/>
        <v>15230</v>
      </c>
      <c r="K34" s="12">
        <f t="shared" si="9"/>
        <v>7268</v>
      </c>
      <c r="L34" s="9" t="s">
        <v>350</v>
      </c>
      <c r="M34" s="13">
        <f>+'Niv2_Pr '!M100</f>
        <v>447</v>
      </c>
      <c r="N34" s="13">
        <f>+'Niv2_Pr '!N100</f>
        <v>194</v>
      </c>
      <c r="O34" s="13">
        <f>+'Niv2_Pr '!O100</f>
        <v>324</v>
      </c>
      <c r="P34" s="13">
        <f>+'Niv2_Pr '!P100</f>
        <v>164</v>
      </c>
      <c r="Q34" s="13">
        <f>+'Niv2_Pr '!Q100</f>
        <v>287</v>
      </c>
      <c r="R34" s="13">
        <f>+'Niv2_Pr '!R100</f>
        <v>149</v>
      </c>
      <c r="S34" s="13">
        <f>+'Niv2_Pr '!S100</f>
        <v>793</v>
      </c>
      <c r="T34" s="13">
        <f>+'Niv2_Pr '!T100</f>
        <v>351</v>
      </c>
      <c r="U34" s="12">
        <f t="shared" si="10"/>
        <v>1851</v>
      </c>
      <c r="V34" s="12">
        <f t="shared" si="10"/>
        <v>858</v>
      </c>
      <c r="W34" s="9" t="s">
        <v>350</v>
      </c>
      <c r="X34" s="13">
        <f>+'Niv2_Pr '!X100</f>
        <v>95</v>
      </c>
      <c r="Y34" s="13">
        <f>+'Niv2_Pr '!Y100</f>
        <v>81</v>
      </c>
      <c r="Z34" s="13">
        <f>+'Niv2_Pr '!Z100</f>
        <v>80</v>
      </c>
      <c r="AA34" s="13">
        <f>+'Niv2_Pr '!AA100</f>
        <v>75</v>
      </c>
      <c r="AB34" s="13">
        <f>+'Niv2_Pr '!AB100</f>
        <v>331</v>
      </c>
      <c r="AC34" s="13">
        <f>+'Niv2_Pr '!AC100</f>
        <v>352</v>
      </c>
      <c r="AD34" s="13">
        <f>+'Niv2_Pr '!AD100</f>
        <v>331</v>
      </c>
      <c r="AE34" s="13">
        <f>+'Niv2_Pr '!AE100</f>
        <v>21</v>
      </c>
      <c r="AF34" s="13">
        <f>+'Niv2_Pr '!AF100</f>
        <v>0</v>
      </c>
      <c r="AG34" s="13">
        <f>+'Niv2_Pr '!AG100</f>
        <v>0</v>
      </c>
      <c r="AH34" s="13">
        <f>+'Niv2_Pr '!AH100</f>
        <v>9</v>
      </c>
      <c r="AI34" s="13">
        <f>+'Niv2_Pr '!AI100</f>
        <v>646</v>
      </c>
      <c r="AJ34" s="13">
        <f>+'Niv2_Pr '!AJ100</f>
        <v>655</v>
      </c>
      <c r="AK34" s="13">
        <f>+'Niv2_Pr '!AK100</f>
        <v>92</v>
      </c>
      <c r="AL34" s="13">
        <f>+'Niv2_Pr '!AL100</f>
        <v>63</v>
      </c>
      <c r="AM34" s="13">
        <f>+'Niv2_Pr '!AM100</f>
        <v>62</v>
      </c>
      <c r="AN34" s="13">
        <f>+'Niv2_Pr '!AN100</f>
        <v>1</v>
      </c>
    </row>
    <row r="35" spans="1:40" ht="21" customHeight="1" x14ac:dyDescent="0.3">
      <c r="A35" s="9" t="s">
        <v>367</v>
      </c>
      <c r="B35" s="58">
        <f>+'Niv2_Pr '!B134</f>
        <v>7525</v>
      </c>
      <c r="C35" s="58">
        <f>+'Niv2_Pr '!C134</f>
        <v>3802</v>
      </c>
      <c r="D35" s="58">
        <f>+'Niv2_Pr '!D134</f>
        <v>5194</v>
      </c>
      <c r="E35" s="58">
        <f>+'Niv2_Pr '!E134</f>
        <v>2635</v>
      </c>
      <c r="F35" s="58">
        <f>+'Niv2_Pr '!F134</f>
        <v>3561</v>
      </c>
      <c r="G35" s="58">
        <f>+'Niv2_Pr '!G134</f>
        <v>1847</v>
      </c>
      <c r="H35" s="58">
        <f>+'Niv2_Pr '!H134</f>
        <v>4298</v>
      </c>
      <c r="I35" s="58">
        <f>+'Niv2_Pr '!I134</f>
        <v>2173</v>
      </c>
      <c r="J35" s="12">
        <f t="shared" si="9"/>
        <v>20578</v>
      </c>
      <c r="K35" s="12">
        <f t="shared" si="9"/>
        <v>10457</v>
      </c>
      <c r="L35" s="9" t="s">
        <v>367</v>
      </c>
      <c r="M35" s="13">
        <f>+'Niv2_Pr '!M134</f>
        <v>655</v>
      </c>
      <c r="N35" s="13">
        <f>+'Niv2_Pr '!N134</f>
        <v>297</v>
      </c>
      <c r="O35" s="13">
        <f>+'Niv2_Pr '!O134</f>
        <v>327</v>
      </c>
      <c r="P35" s="13">
        <f>+'Niv2_Pr '!P134</f>
        <v>179</v>
      </c>
      <c r="Q35" s="13">
        <f>+'Niv2_Pr '!Q134</f>
        <v>279</v>
      </c>
      <c r="R35" s="13">
        <f>+'Niv2_Pr '!R134</f>
        <v>142</v>
      </c>
      <c r="S35" s="13">
        <f>+'Niv2_Pr '!S134</f>
        <v>955</v>
      </c>
      <c r="T35" s="13">
        <f>+'Niv2_Pr '!T134</f>
        <v>498</v>
      </c>
      <c r="U35" s="12">
        <f t="shared" si="10"/>
        <v>2216</v>
      </c>
      <c r="V35" s="12">
        <f t="shared" si="10"/>
        <v>1116</v>
      </c>
      <c r="W35" s="9" t="s">
        <v>367</v>
      </c>
      <c r="X35" s="13">
        <f>+'Niv2_Pr '!X134</f>
        <v>138</v>
      </c>
      <c r="Y35" s="13">
        <f>+'Niv2_Pr '!Y134</f>
        <v>115</v>
      </c>
      <c r="Z35" s="13">
        <f>+'Niv2_Pr '!Z134</f>
        <v>86</v>
      </c>
      <c r="AA35" s="13">
        <f>+'Niv2_Pr '!AA134</f>
        <v>92</v>
      </c>
      <c r="AB35" s="13">
        <f>+'Niv2_Pr '!AB134</f>
        <v>431</v>
      </c>
      <c r="AC35" s="13">
        <f>+'Niv2_Pr '!AC134</f>
        <v>422</v>
      </c>
      <c r="AD35" s="13">
        <f>+'Niv2_Pr '!AD134</f>
        <v>396</v>
      </c>
      <c r="AE35" s="13">
        <f>+'Niv2_Pr '!AE134</f>
        <v>26</v>
      </c>
      <c r="AF35" s="13">
        <f>+'Niv2_Pr '!AF134</f>
        <v>12</v>
      </c>
      <c r="AG35" s="13">
        <f>+'Niv2_Pr '!AG134</f>
        <v>0</v>
      </c>
      <c r="AH35" s="13">
        <f>+'Niv2_Pr '!AH134</f>
        <v>23</v>
      </c>
      <c r="AI35" s="13">
        <f>+'Niv2_Pr '!AI134</f>
        <v>744</v>
      </c>
      <c r="AJ35" s="13">
        <f>+'Niv2_Pr '!AJ134</f>
        <v>779</v>
      </c>
      <c r="AK35" s="13">
        <f>+'Niv2_Pr '!AK134</f>
        <v>118</v>
      </c>
      <c r="AL35" s="13">
        <f>+'Niv2_Pr '!AL134</f>
        <v>70</v>
      </c>
      <c r="AM35" s="13">
        <f>+'Niv2_Pr '!AM134</f>
        <v>70</v>
      </c>
      <c r="AN35" s="13">
        <f>+'Niv2_Pr '!AN134</f>
        <v>0</v>
      </c>
    </row>
    <row r="36" spans="1:40" ht="21" customHeight="1" x14ac:dyDescent="0.3">
      <c r="A36" s="14" t="s">
        <v>351</v>
      </c>
      <c r="B36" s="63">
        <f>+'Niv2_Pr '!B165</f>
        <v>3344</v>
      </c>
      <c r="C36" s="63">
        <f>+'Niv2_Pr '!C165</f>
        <v>1736</v>
      </c>
      <c r="D36" s="63">
        <f>+'Niv2_Pr '!D165</f>
        <v>2358</v>
      </c>
      <c r="E36" s="63">
        <f>+'Niv2_Pr '!E165</f>
        <v>1171</v>
      </c>
      <c r="F36" s="63">
        <f>+'Niv2_Pr '!F165</f>
        <v>1886</v>
      </c>
      <c r="G36" s="63">
        <f>+'Niv2_Pr '!G165</f>
        <v>980</v>
      </c>
      <c r="H36" s="63">
        <f>+'Niv2_Pr '!H165</f>
        <v>2066</v>
      </c>
      <c r="I36" s="63">
        <f>+'Niv2_Pr '!I165</f>
        <v>1036</v>
      </c>
      <c r="J36" s="52">
        <f t="shared" si="9"/>
        <v>9654</v>
      </c>
      <c r="K36" s="52">
        <f t="shared" si="9"/>
        <v>4923</v>
      </c>
      <c r="L36" s="14" t="s">
        <v>351</v>
      </c>
      <c r="M36" s="53">
        <f>+'Niv2_Pr '!M165</f>
        <v>462</v>
      </c>
      <c r="N36" s="53">
        <f>+'Niv2_Pr '!N165</f>
        <v>243</v>
      </c>
      <c r="O36" s="53">
        <f>+'Niv2_Pr '!O165</f>
        <v>251</v>
      </c>
      <c r="P36" s="53">
        <f>+'Niv2_Pr '!P165</f>
        <v>115</v>
      </c>
      <c r="Q36" s="53">
        <f>+'Niv2_Pr '!Q165</f>
        <v>168</v>
      </c>
      <c r="R36" s="53">
        <f>+'Niv2_Pr '!R165</f>
        <v>78</v>
      </c>
      <c r="S36" s="53">
        <f>+'Niv2_Pr '!S165</f>
        <v>399</v>
      </c>
      <c r="T36" s="53">
        <f>+'Niv2_Pr '!T165</f>
        <v>195</v>
      </c>
      <c r="U36" s="52">
        <f t="shared" si="10"/>
        <v>1280</v>
      </c>
      <c r="V36" s="52">
        <f t="shared" si="10"/>
        <v>631</v>
      </c>
      <c r="W36" s="14" t="s">
        <v>351</v>
      </c>
      <c r="X36" s="53">
        <f>+'Niv2_Pr '!X165</f>
        <v>73</v>
      </c>
      <c r="Y36" s="53">
        <f>+'Niv2_Pr '!Y165</f>
        <v>62</v>
      </c>
      <c r="Z36" s="53">
        <f>+'Niv2_Pr '!Z165</f>
        <v>53</v>
      </c>
      <c r="AA36" s="53">
        <f>+'Niv2_Pr '!AA165</f>
        <v>55</v>
      </c>
      <c r="AB36" s="53">
        <f>+'Niv2_Pr '!AB165</f>
        <v>243</v>
      </c>
      <c r="AC36" s="53">
        <f>+'Niv2_Pr '!AC165</f>
        <v>282</v>
      </c>
      <c r="AD36" s="53">
        <f>+'Niv2_Pr '!AD165</f>
        <v>265</v>
      </c>
      <c r="AE36" s="53">
        <f>+'Niv2_Pr '!AE165</f>
        <v>17</v>
      </c>
      <c r="AF36" s="53">
        <f>+'Niv2_Pr '!AF165</f>
        <v>0</v>
      </c>
      <c r="AG36" s="53">
        <f>+'Niv2_Pr '!AG165</f>
        <v>0</v>
      </c>
      <c r="AH36" s="53">
        <f>+'Niv2_Pr '!AH165</f>
        <v>0</v>
      </c>
      <c r="AI36" s="53">
        <f>+'Niv2_Pr '!AI165</f>
        <v>512</v>
      </c>
      <c r="AJ36" s="53">
        <f>+'Niv2_Pr '!AJ165</f>
        <v>512</v>
      </c>
      <c r="AK36" s="53">
        <f>+'Niv2_Pr '!AK165</f>
        <v>114</v>
      </c>
      <c r="AL36" s="53">
        <f>+'Niv2_Pr '!AL165</f>
        <v>48</v>
      </c>
      <c r="AM36" s="53">
        <f>+'Niv2_Pr '!AM165</f>
        <v>48</v>
      </c>
      <c r="AN36" s="53">
        <f>+'Niv2_Pr '!AN165</f>
        <v>0</v>
      </c>
    </row>
    <row r="37" spans="1:40" ht="21" customHeight="1" x14ac:dyDescent="0.3">
      <c r="L37" s="15"/>
      <c r="M37" s="54"/>
      <c r="N37" s="54"/>
      <c r="O37" s="54"/>
      <c r="P37" s="54"/>
      <c r="Q37" s="54"/>
      <c r="R37" s="54"/>
      <c r="S37" s="54"/>
      <c r="T37" s="54"/>
      <c r="U37" s="55"/>
      <c r="V37" s="55"/>
      <c r="Z37" s="61"/>
    </row>
    <row r="38" spans="1:40" ht="12.75" customHeight="1" x14ac:dyDescent="0.25">
      <c r="A38" s="1" t="s">
        <v>280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 t="s">
        <v>276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 t="s">
        <v>264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40" ht="12.75" customHeight="1" x14ac:dyDescent="0.25">
      <c r="A39" s="1" t="s">
        <v>244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 t="s">
        <v>245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 t="s">
        <v>274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7"/>
      <c r="AK39" s="17"/>
      <c r="AL39" s="1"/>
      <c r="AM39" s="1"/>
    </row>
    <row r="40" spans="1:40" ht="12.75" customHeight="1" x14ac:dyDescent="0.25">
      <c r="A40" s="1" t="s">
        <v>150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 t="s">
        <v>150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 t="s">
        <v>152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7"/>
      <c r="AK40" s="17"/>
      <c r="AL40" s="1"/>
      <c r="AM40" s="1"/>
    </row>
    <row r="41" spans="1:40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7"/>
      <c r="AK41" s="17"/>
      <c r="AL41" s="1"/>
      <c r="AM41" s="1"/>
    </row>
    <row r="42" spans="1:40" ht="21" customHeight="1" x14ac:dyDescent="0.25">
      <c r="A42" s="2" t="s">
        <v>347</v>
      </c>
      <c r="H42" s="1" t="s">
        <v>383</v>
      </c>
      <c r="I42" s="1"/>
      <c r="L42" s="2" t="s">
        <v>347</v>
      </c>
      <c r="S42" s="38" t="s">
        <v>383</v>
      </c>
      <c r="T42" s="1"/>
      <c r="W42" s="15" t="s">
        <v>347</v>
      </c>
      <c r="AJ42" s="93" t="s">
        <v>383</v>
      </c>
      <c r="AK42" s="93"/>
      <c r="AL42" s="1"/>
      <c r="AM42" s="1"/>
    </row>
    <row r="43" spans="1:40" ht="17.25" customHeight="1" x14ac:dyDescent="0.25"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40" ht="16.5" customHeight="1" x14ac:dyDescent="0.3">
      <c r="A44" s="8"/>
      <c r="B44" s="4" t="s">
        <v>338</v>
      </c>
      <c r="C44" s="5"/>
      <c r="D44" s="4" t="s">
        <v>339</v>
      </c>
      <c r="E44" s="5"/>
      <c r="F44" s="4" t="s">
        <v>340</v>
      </c>
      <c r="G44" s="5"/>
      <c r="H44" s="4" t="s">
        <v>341</v>
      </c>
      <c r="I44" s="5"/>
      <c r="J44" s="4" t="s">
        <v>324</v>
      </c>
      <c r="K44" s="5"/>
      <c r="L44" s="8"/>
      <c r="M44" s="4" t="s">
        <v>338</v>
      </c>
      <c r="N44" s="5"/>
      <c r="O44" s="4" t="s">
        <v>339</v>
      </c>
      <c r="P44" s="5"/>
      <c r="Q44" s="4" t="s">
        <v>340</v>
      </c>
      <c r="R44" s="5"/>
      <c r="S44" s="4" t="s">
        <v>341</v>
      </c>
      <c r="T44" s="5"/>
      <c r="U44" s="39" t="s">
        <v>324</v>
      </c>
      <c r="V44" s="40"/>
      <c r="W44" s="287"/>
      <c r="X44" s="459" t="s">
        <v>164</v>
      </c>
      <c r="Y44" s="460"/>
      <c r="Z44" s="460"/>
      <c r="AA44" s="460"/>
      <c r="AB44" s="461"/>
      <c r="AC44" s="306" t="s">
        <v>7</v>
      </c>
      <c r="AD44" s="355"/>
      <c r="AE44" s="118"/>
      <c r="AF44" s="306" t="s">
        <v>527</v>
      </c>
      <c r="AG44" s="360"/>
      <c r="AH44" s="118"/>
      <c r="AI44" s="247"/>
      <c r="AJ44" s="117"/>
      <c r="AK44" s="361" t="s">
        <v>528</v>
      </c>
      <c r="AL44" s="306" t="s">
        <v>529</v>
      </c>
      <c r="AM44" s="355"/>
      <c r="AN44" s="362">
        <v>0</v>
      </c>
    </row>
    <row r="45" spans="1:40" ht="23.25" customHeight="1" x14ac:dyDescent="0.25">
      <c r="A45" s="9" t="s">
        <v>378</v>
      </c>
      <c r="B45" s="60" t="s">
        <v>375</v>
      </c>
      <c r="C45" s="60" t="s">
        <v>330</v>
      </c>
      <c r="D45" s="60" t="s">
        <v>375</v>
      </c>
      <c r="E45" s="60" t="s">
        <v>330</v>
      </c>
      <c r="F45" s="60" t="s">
        <v>375</v>
      </c>
      <c r="G45" s="60" t="s">
        <v>330</v>
      </c>
      <c r="H45" s="60" t="s">
        <v>375</v>
      </c>
      <c r="I45" s="60" t="s">
        <v>330</v>
      </c>
      <c r="J45" s="60" t="s">
        <v>375</v>
      </c>
      <c r="K45" s="60" t="s">
        <v>330</v>
      </c>
      <c r="L45" s="9" t="s">
        <v>378</v>
      </c>
      <c r="M45" s="60" t="s">
        <v>375</v>
      </c>
      <c r="N45" s="60" t="s">
        <v>330</v>
      </c>
      <c r="O45" s="60" t="s">
        <v>375</v>
      </c>
      <c r="P45" s="60" t="s">
        <v>330</v>
      </c>
      <c r="Q45" s="60" t="s">
        <v>375</v>
      </c>
      <c r="R45" s="60" t="s">
        <v>330</v>
      </c>
      <c r="S45" s="60" t="s">
        <v>375</v>
      </c>
      <c r="T45" s="60" t="s">
        <v>330</v>
      </c>
      <c r="U45" s="60" t="s">
        <v>375</v>
      </c>
      <c r="V45" s="60" t="s">
        <v>330</v>
      </c>
      <c r="W45" s="289" t="s">
        <v>378</v>
      </c>
      <c r="X45" s="381" t="s">
        <v>342</v>
      </c>
      <c r="Y45" s="381" t="s">
        <v>343</v>
      </c>
      <c r="Z45" s="381" t="s">
        <v>344</v>
      </c>
      <c r="AA45" s="381" t="s">
        <v>345</v>
      </c>
      <c r="AB45" s="358" t="s">
        <v>324</v>
      </c>
      <c r="AC45" s="315" t="s">
        <v>535</v>
      </c>
      <c r="AD45" s="364" t="s">
        <v>536</v>
      </c>
      <c r="AE45" s="364" t="s">
        <v>537</v>
      </c>
      <c r="AF45" s="365" t="s">
        <v>538</v>
      </c>
      <c r="AG45" s="253" t="s">
        <v>539</v>
      </c>
      <c r="AH45" s="253" t="s">
        <v>346</v>
      </c>
      <c r="AI45" s="253" t="s">
        <v>1</v>
      </c>
      <c r="AJ45" s="366" t="s">
        <v>541</v>
      </c>
      <c r="AK45" s="367" t="s">
        <v>158</v>
      </c>
      <c r="AL45" s="368" t="s">
        <v>175</v>
      </c>
      <c r="AM45" s="307" t="s">
        <v>170</v>
      </c>
      <c r="AN45" s="368" t="s">
        <v>176</v>
      </c>
    </row>
    <row r="46" spans="1:40" ht="13.5" customHeight="1" x14ac:dyDescent="0.25">
      <c r="A46" s="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8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8"/>
      <c r="X46" s="350"/>
      <c r="Y46" s="350"/>
      <c r="Z46" s="350"/>
      <c r="AA46" s="350"/>
      <c r="AB46" s="8"/>
      <c r="AC46" s="257"/>
      <c r="AD46" s="351"/>
      <c r="AE46" s="259"/>
      <c r="AF46" s="259"/>
      <c r="AG46" s="250"/>
      <c r="AH46" s="259"/>
      <c r="AI46" s="250"/>
      <c r="AJ46" s="116"/>
      <c r="AK46" s="116"/>
      <c r="AL46" s="260"/>
      <c r="AM46" s="120"/>
      <c r="AN46" s="120"/>
    </row>
    <row r="47" spans="1:40" ht="15" customHeight="1" x14ac:dyDescent="0.3">
      <c r="A47" s="11" t="s">
        <v>332</v>
      </c>
      <c r="B47" s="12">
        <f t="shared" ref="B47:I47" si="11">SUM(B49:B54)</f>
        <v>152290</v>
      </c>
      <c r="C47" s="12">
        <f t="shared" si="11"/>
        <v>75966</v>
      </c>
      <c r="D47" s="12">
        <f t="shared" si="11"/>
        <v>99690</v>
      </c>
      <c r="E47" s="12">
        <f t="shared" si="11"/>
        <v>49490</v>
      </c>
      <c r="F47" s="12">
        <f t="shared" si="11"/>
        <v>86983</v>
      </c>
      <c r="G47" s="12">
        <f t="shared" si="11"/>
        <v>43118</v>
      </c>
      <c r="H47" s="12">
        <f t="shared" si="11"/>
        <v>81629</v>
      </c>
      <c r="I47" s="27">
        <f t="shared" si="11"/>
        <v>40177</v>
      </c>
      <c r="J47" s="12">
        <f>SUM(J49:J54)</f>
        <v>420592</v>
      </c>
      <c r="K47" s="12">
        <f>SUM(K49:K54)</f>
        <v>208751</v>
      </c>
      <c r="L47" s="11" t="s">
        <v>332</v>
      </c>
      <c r="M47" s="12">
        <f t="shared" ref="M47:T47" si="12">SUM(M49:M54)</f>
        <v>18530</v>
      </c>
      <c r="N47" s="12">
        <f t="shared" si="12"/>
        <v>8953</v>
      </c>
      <c r="O47" s="12">
        <f t="shared" si="12"/>
        <v>12131</v>
      </c>
      <c r="P47" s="12">
        <f t="shared" si="12"/>
        <v>6110</v>
      </c>
      <c r="Q47" s="12">
        <f t="shared" si="12"/>
        <v>9825</v>
      </c>
      <c r="R47" s="12">
        <f t="shared" si="12"/>
        <v>4891</v>
      </c>
      <c r="S47" s="12">
        <f t="shared" si="12"/>
        <v>20009</v>
      </c>
      <c r="T47" s="12">
        <f t="shared" si="12"/>
        <v>10107</v>
      </c>
      <c r="U47" s="12">
        <f>SUM(U49:U54)</f>
        <v>60495</v>
      </c>
      <c r="V47" s="12">
        <f>SUM(V49:V54)</f>
        <v>30061</v>
      </c>
      <c r="W47" s="11" t="s">
        <v>332</v>
      </c>
      <c r="X47" s="11">
        <f>SUM(X49:X54)</f>
        <v>3182</v>
      </c>
      <c r="Y47" s="11">
        <f>SUM(Y49:Y54)</f>
        <v>2483</v>
      </c>
      <c r="Z47" s="11">
        <f>SUM(Z49:Z54)</f>
        <v>2289</v>
      </c>
      <c r="AA47" s="11">
        <f>SUM(AA49:AA54)</f>
        <v>2122</v>
      </c>
      <c r="AB47" s="11">
        <f>SUM(AB49:AB54)</f>
        <v>10080</v>
      </c>
      <c r="AC47" s="27">
        <f t="shared" ref="AC47:AM47" si="13">SUM(AC49:AC54)</f>
        <v>9714</v>
      </c>
      <c r="AD47" s="27">
        <f t="shared" si="13"/>
        <v>8881</v>
      </c>
      <c r="AE47" s="27">
        <f t="shared" si="13"/>
        <v>833</v>
      </c>
      <c r="AF47" s="27">
        <f t="shared" si="13"/>
        <v>7558</v>
      </c>
      <c r="AG47" s="27">
        <f>SUM(AG49:AG54)</f>
        <v>985</v>
      </c>
      <c r="AH47" s="27">
        <f>SUM(AH49:AH54)</f>
        <v>347</v>
      </c>
      <c r="AI47" s="27">
        <f t="shared" si="13"/>
        <v>8958</v>
      </c>
      <c r="AJ47" s="27">
        <f t="shared" si="13"/>
        <v>17848</v>
      </c>
      <c r="AK47" s="27">
        <f t="shared" si="13"/>
        <v>3973</v>
      </c>
      <c r="AL47" s="27">
        <f t="shared" si="13"/>
        <v>1694</v>
      </c>
      <c r="AM47" s="27">
        <f t="shared" si="13"/>
        <v>1679</v>
      </c>
      <c r="AN47" s="27">
        <f>SUM(AN49:AN54)</f>
        <v>15</v>
      </c>
    </row>
    <row r="48" spans="1:40" ht="13" x14ac:dyDescent="0.3">
      <c r="A48" s="9"/>
      <c r="B48" s="13"/>
      <c r="C48" s="13"/>
      <c r="D48" s="13"/>
      <c r="E48" s="13"/>
      <c r="F48" s="13"/>
      <c r="G48" s="13"/>
      <c r="H48" s="13"/>
      <c r="I48" s="9"/>
      <c r="J48" s="12"/>
      <c r="K48" s="12"/>
      <c r="L48" s="9"/>
      <c r="M48" s="13"/>
      <c r="N48" s="13"/>
      <c r="O48" s="13"/>
      <c r="P48" s="13"/>
      <c r="Q48" s="13"/>
      <c r="R48" s="13"/>
      <c r="S48" s="13"/>
      <c r="T48" s="13"/>
      <c r="U48" s="12"/>
      <c r="V48" s="12"/>
      <c r="W48" s="18"/>
      <c r="X48" s="9"/>
      <c r="Y48" s="9"/>
      <c r="Z48" s="9"/>
      <c r="AA48" s="9"/>
      <c r="AB48" s="11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2" ht="21" customHeight="1" x14ac:dyDescent="0.3">
      <c r="A49" s="9" t="s">
        <v>348</v>
      </c>
      <c r="B49" s="13">
        <f t="shared" ref="B49:K49" si="14">B31+B12</f>
        <v>59589</v>
      </c>
      <c r="C49" s="13">
        <f t="shared" si="14"/>
        <v>30024</v>
      </c>
      <c r="D49" s="13">
        <f t="shared" si="14"/>
        <v>42709</v>
      </c>
      <c r="E49" s="13">
        <f t="shared" si="14"/>
        <v>21581</v>
      </c>
      <c r="F49" s="13">
        <f t="shared" si="14"/>
        <v>38905</v>
      </c>
      <c r="G49" s="13">
        <f t="shared" si="14"/>
        <v>20077</v>
      </c>
      <c r="H49" s="13">
        <f t="shared" si="14"/>
        <v>35293</v>
      </c>
      <c r="I49" s="26">
        <f t="shared" si="14"/>
        <v>18409</v>
      </c>
      <c r="J49" s="12">
        <f t="shared" si="14"/>
        <v>176496</v>
      </c>
      <c r="K49" s="12">
        <f t="shared" si="14"/>
        <v>90091</v>
      </c>
      <c r="L49" s="9" t="s">
        <v>348</v>
      </c>
      <c r="M49" s="13">
        <f t="shared" ref="M49:V49" si="15">M31+M12</f>
        <v>6198</v>
      </c>
      <c r="N49" s="13">
        <f t="shared" si="15"/>
        <v>2889</v>
      </c>
      <c r="O49" s="13">
        <f t="shared" si="15"/>
        <v>4100</v>
      </c>
      <c r="P49" s="13">
        <f t="shared" si="15"/>
        <v>2039</v>
      </c>
      <c r="Q49" s="13">
        <f t="shared" si="15"/>
        <v>3413</v>
      </c>
      <c r="R49" s="13">
        <f t="shared" si="15"/>
        <v>1769</v>
      </c>
      <c r="S49" s="13">
        <f t="shared" si="15"/>
        <v>6552</v>
      </c>
      <c r="T49" s="13">
        <f t="shared" si="15"/>
        <v>3591</v>
      </c>
      <c r="U49" s="12">
        <f t="shared" si="15"/>
        <v>20263</v>
      </c>
      <c r="V49" s="12">
        <f t="shared" si="15"/>
        <v>10288</v>
      </c>
      <c r="W49" s="9" t="s">
        <v>348</v>
      </c>
      <c r="X49" s="9">
        <f t="shared" ref="X49:AM49" si="16">X31+X12</f>
        <v>1333</v>
      </c>
      <c r="Y49" s="9">
        <f t="shared" si="16"/>
        <v>1126</v>
      </c>
      <c r="Z49" s="9">
        <f t="shared" si="16"/>
        <v>1071</v>
      </c>
      <c r="AA49" s="9">
        <f t="shared" si="16"/>
        <v>970</v>
      </c>
      <c r="AB49" s="11">
        <f t="shared" si="16"/>
        <v>4500</v>
      </c>
      <c r="AC49" s="9">
        <f t="shared" si="16"/>
        <v>4293</v>
      </c>
      <c r="AD49" s="9">
        <f t="shared" si="16"/>
        <v>3994</v>
      </c>
      <c r="AE49" s="9">
        <f t="shared" ref="AE49:AE54" si="17">AE31+AE12</f>
        <v>299</v>
      </c>
      <c r="AF49" s="9">
        <f t="shared" si="16"/>
        <v>2701</v>
      </c>
      <c r="AG49" s="9">
        <f t="shared" ref="AG49:AH54" si="18">AG31+AG12</f>
        <v>426</v>
      </c>
      <c r="AH49" s="9">
        <f t="shared" si="18"/>
        <v>11</v>
      </c>
      <c r="AI49" s="9">
        <f t="shared" si="16"/>
        <v>5461</v>
      </c>
      <c r="AJ49" s="9">
        <f t="shared" si="16"/>
        <v>8599</v>
      </c>
      <c r="AK49" s="9">
        <f t="shared" si="16"/>
        <v>1766</v>
      </c>
      <c r="AL49" s="9">
        <f t="shared" si="16"/>
        <v>765</v>
      </c>
      <c r="AM49" s="9">
        <f t="shared" si="16"/>
        <v>764</v>
      </c>
      <c r="AN49" s="9">
        <f t="shared" ref="AN49:AN54" si="19">AN31+AN12</f>
        <v>1</v>
      </c>
    </row>
    <row r="50" spans="1:42" ht="21" customHeight="1" x14ac:dyDescent="0.3">
      <c r="A50" s="9" t="s">
        <v>352</v>
      </c>
      <c r="B50" s="13">
        <f t="shared" ref="B50:K50" si="20">B32+B13</f>
        <v>16627</v>
      </c>
      <c r="C50" s="13">
        <f t="shared" si="20"/>
        <v>8441</v>
      </c>
      <c r="D50" s="13">
        <f t="shared" si="20"/>
        <v>7987</v>
      </c>
      <c r="E50" s="13">
        <f t="shared" si="20"/>
        <v>4117</v>
      </c>
      <c r="F50" s="13">
        <f t="shared" si="20"/>
        <v>7436</v>
      </c>
      <c r="G50" s="13">
        <f t="shared" si="20"/>
        <v>3581</v>
      </c>
      <c r="H50" s="13">
        <f t="shared" si="20"/>
        <v>5990</v>
      </c>
      <c r="I50" s="9">
        <f t="shared" si="20"/>
        <v>2912</v>
      </c>
      <c r="J50" s="12">
        <f t="shared" si="20"/>
        <v>38040</v>
      </c>
      <c r="K50" s="12">
        <f t="shared" si="20"/>
        <v>19051</v>
      </c>
      <c r="L50" s="9" t="s">
        <v>352</v>
      </c>
      <c r="M50" s="13">
        <f t="shared" ref="M50:V50" si="21">M32+M13</f>
        <v>1347</v>
      </c>
      <c r="N50" s="13">
        <f t="shared" si="21"/>
        <v>668</v>
      </c>
      <c r="O50" s="13">
        <f t="shared" si="21"/>
        <v>1222</v>
      </c>
      <c r="P50" s="13">
        <f t="shared" si="21"/>
        <v>653</v>
      </c>
      <c r="Q50" s="13">
        <f t="shared" si="21"/>
        <v>809</v>
      </c>
      <c r="R50" s="13">
        <f t="shared" si="21"/>
        <v>390</v>
      </c>
      <c r="S50" s="13">
        <f t="shared" si="21"/>
        <v>1399</v>
      </c>
      <c r="T50" s="13">
        <f t="shared" si="21"/>
        <v>674</v>
      </c>
      <c r="U50" s="12">
        <f t="shared" si="21"/>
        <v>4777</v>
      </c>
      <c r="V50" s="12">
        <f t="shared" si="21"/>
        <v>2385</v>
      </c>
      <c r="W50" s="9" t="s">
        <v>352</v>
      </c>
      <c r="X50" s="9">
        <f t="shared" ref="X50:AM50" si="22">X32+X13</f>
        <v>306</v>
      </c>
      <c r="Y50" s="9">
        <f t="shared" si="22"/>
        <v>185</v>
      </c>
      <c r="Z50" s="9">
        <f t="shared" si="22"/>
        <v>175</v>
      </c>
      <c r="AA50" s="9">
        <f t="shared" si="22"/>
        <v>155</v>
      </c>
      <c r="AB50" s="11">
        <f t="shared" si="22"/>
        <v>821</v>
      </c>
      <c r="AC50" s="9">
        <f t="shared" si="22"/>
        <v>792</v>
      </c>
      <c r="AD50" s="9">
        <f t="shared" si="22"/>
        <v>689</v>
      </c>
      <c r="AE50" s="9">
        <f t="shared" si="17"/>
        <v>103</v>
      </c>
      <c r="AF50" s="9">
        <f t="shared" si="22"/>
        <v>670</v>
      </c>
      <c r="AG50" s="9">
        <f t="shared" si="18"/>
        <v>38</v>
      </c>
      <c r="AH50" s="9">
        <f t="shared" si="18"/>
        <v>2</v>
      </c>
      <c r="AI50" s="9">
        <f t="shared" si="22"/>
        <v>694</v>
      </c>
      <c r="AJ50" s="9">
        <f t="shared" si="22"/>
        <v>1404</v>
      </c>
      <c r="AK50" s="9">
        <f t="shared" si="22"/>
        <v>165</v>
      </c>
      <c r="AL50" s="9">
        <f t="shared" si="22"/>
        <v>131</v>
      </c>
      <c r="AM50" s="9">
        <f t="shared" si="22"/>
        <v>130</v>
      </c>
      <c r="AN50" s="9">
        <f t="shared" si="19"/>
        <v>1</v>
      </c>
    </row>
    <row r="51" spans="1:42" ht="21" customHeight="1" x14ac:dyDescent="0.3">
      <c r="A51" s="9" t="s">
        <v>349</v>
      </c>
      <c r="B51" s="13">
        <f t="shared" ref="B51:K51" si="23">B33+B14</f>
        <v>24376</v>
      </c>
      <c r="C51" s="13">
        <f t="shared" si="23"/>
        <v>12047</v>
      </c>
      <c r="D51" s="13">
        <f t="shared" si="23"/>
        <v>15200</v>
      </c>
      <c r="E51" s="13">
        <f t="shared" si="23"/>
        <v>7559</v>
      </c>
      <c r="F51" s="13">
        <f t="shared" si="23"/>
        <v>14597</v>
      </c>
      <c r="G51" s="13">
        <f t="shared" si="23"/>
        <v>7173</v>
      </c>
      <c r="H51" s="13">
        <f t="shared" si="23"/>
        <v>12485</v>
      </c>
      <c r="I51" s="26">
        <f t="shared" si="23"/>
        <v>6153</v>
      </c>
      <c r="J51" s="12">
        <f t="shared" si="23"/>
        <v>66658</v>
      </c>
      <c r="K51" s="12">
        <f t="shared" si="23"/>
        <v>32932</v>
      </c>
      <c r="L51" s="9" t="s">
        <v>349</v>
      </c>
      <c r="M51" s="13">
        <f t="shared" ref="M51:V51" si="24">M33+M14</f>
        <v>3134</v>
      </c>
      <c r="N51" s="13">
        <f t="shared" si="24"/>
        <v>1528</v>
      </c>
      <c r="O51" s="13">
        <f t="shared" si="24"/>
        <v>2392</v>
      </c>
      <c r="P51" s="13">
        <f t="shared" si="24"/>
        <v>1240</v>
      </c>
      <c r="Q51" s="13">
        <f t="shared" si="24"/>
        <v>1714</v>
      </c>
      <c r="R51" s="13">
        <f t="shared" si="24"/>
        <v>828</v>
      </c>
      <c r="S51" s="13">
        <f t="shared" si="24"/>
        <v>3633</v>
      </c>
      <c r="T51" s="13">
        <f t="shared" si="24"/>
        <v>1870</v>
      </c>
      <c r="U51" s="12">
        <f t="shared" si="24"/>
        <v>10873</v>
      </c>
      <c r="V51" s="12">
        <f t="shared" si="24"/>
        <v>5466</v>
      </c>
      <c r="W51" s="9" t="s">
        <v>349</v>
      </c>
      <c r="X51" s="9">
        <f t="shared" ref="X51:AM51" si="25">X33+X14</f>
        <v>517</v>
      </c>
      <c r="Y51" s="9">
        <f t="shared" si="25"/>
        <v>390</v>
      </c>
      <c r="Z51" s="9">
        <f t="shared" si="25"/>
        <v>371</v>
      </c>
      <c r="AA51" s="9">
        <f t="shared" si="25"/>
        <v>339</v>
      </c>
      <c r="AB51" s="11">
        <f t="shared" si="25"/>
        <v>1621</v>
      </c>
      <c r="AC51" s="9">
        <f t="shared" si="25"/>
        <v>1573</v>
      </c>
      <c r="AD51" s="9">
        <f t="shared" si="25"/>
        <v>1425</v>
      </c>
      <c r="AE51" s="9">
        <f t="shared" si="17"/>
        <v>148</v>
      </c>
      <c r="AF51" s="9">
        <f t="shared" si="25"/>
        <v>1426</v>
      </c>
      <c r="AG51" s="9">
        <f t="shared" si="18"/>
        <v>228</v>
      </c>
      <c r="AH51" s="9">
        <f t="shared" si="18"/>
        <v>162</v>
      </c>
      <c r="AI51" s="9">
        <f t="shared" si="25"/>
        <v>843</v>
      </c>
      <c r="AJ51" s="9">
        <f t="shared" si="25"/>
        <v>2659</v>
      </c>
      <c r="AK51" s="9">
        <f t="shared" si="25"/>
        <v>667</v>
      </c>
      <c r="AL51" s="9">
        <f t="shared" si="25"/>
        <v>270</v>
      </c>
      <c r="AM51" s="9">
        <f t="shared" si="25"/>
        <v>269</v>
      </c>
      <c r="AN51" s="9">
        <f t="shared" si="19"/>
        <v>1</v>
      </c>
    </row>
    <row r="52" spans="1:42" ht="21" customHeight="1" x14ac:dyDescent="0.3">
      <c r="A52" s="9" t="s">
        <v>350</v>
      </c>
      <c r="B52" s="13">
        <f t="shared" ref="B52:K52" si="26">B34+B15</f>
        <v>15850</v>
      </c>
      <c r="C52" s="13">
        <f t="shared" si="26"/>
        <v>7322</v>
      </c>
      <c r="D52" s="13">
        <f t="shared" si="26"/>
        <v>9577</v>
      </c>
      <c r="E52" s="13">
        <f t="shared" si="26"/>
        <v>4386</v>
      </c>
      <c r="F52" s="13">
        <f t="shared" si="26"/>
        <v>8627</v>
      </c>
      <c r="G52" s="13">
        <f t="shared" si="26"/>
        <v>3812</v>
      </c>
      <c r="H52" s="13">
        <f t="shared" si="26"/>
        <v>8643</v>
      </c>
      <c r="I52" s="26">
        <f t="shared" si="26"/>
        <v>3516</v>
      </c>
      <c r="J52" s="12">
        <f t="shared" si="26"/>
        <v>42697</v>
      </c>
      <c r="K52" s="12">
        <f t="shared" si="26"/>
        <v>19036</v>
      </c>
      <c r="L52" s="9" t="s">
        <v>350</v>
      </c>
      <c r="M52" s="13">
        <f t="shared" ref="M52:V52" si="27">M34+M15</f>
        <v>1916</v>
      </c>
      <c r="N52" s="13">
        <f t="shared" si="27"/>
        <v>871</v>
      </c>
      <c r="O52" s="13">
        <f t="shared" si="27"/>
        <v>1457</v>
      </c>
      <c r="P52" s="13">
        <f t="shared" si="27"/>
        <v>706</v>
      </c>
      <c r="Q52" s="13">
        <f t="shared" si="27"/>
        <v>1253</v>
      </c>
      <c r="R52" s="13">
        <f t="shared" si="27"/>
        <v>573</v>
      </c>
      <c r="S52" s="13">
        <f t="shared" si="27"/>
        <v>2625</v>
      </c>
      <c r="T52" s="13">
        <f t="shared" si="27"/>
        <v>1157</v>
      </c>
      <c r="U52" s="12">
        <f t="shared" si="27"/>
        <v>7251</v>
      </c>
      <c r="V52" s="12">
        <f t="shared" si="27"/>
        <v>3307</v>
      </c>
      <c r="W52" s="9" t="s">
        <v>350</v>
      </c>
      <c r="X52" s="9">
        <f t="shared" ref="X52:AM52" si="28">X34+X15</f>
        <v>306</v>
      </c>
      <c r="Y52" s="9">
        <f t="shared" si="28"/>
        <v>232</v>
      </c>
      <c r="Z52" s="9">
        <f t="shared" si="28"/>
        <v>216</v>
      </c>
      <c r="AA52" s="9">
        <f t="shared" si="28"/>
        <v>197</v>
      </c>
      <c r="AB52" s="11">
        <f t="shared" si="28"/>
        <v>951</v>
      </c>
      <c r="AC52" s="9">
        <f t="shared" si="28"/>
        <v>932</v>
      </c>
      <c r="AD52" s="9">
        <f t="shared" si="28"/>
        <v>867</v>
      </c>
      <c r="AE52" s="9">
        <f t="shared" si="17"/>
        <v>65</v>
      </c>
      <c r="AF52" s="9">
        <f t="shared" si="28"/>
        <v>842</v>
      </c>
      <c r="AG52" s="9">
        <f t="shared" si="18"/>
        <v>66</v>
      </c>
      <c r="AH52" s="9">
        <f t="shared" si="18"/>
        <v>14</v>
      </c>
      <c r="AI52" s="9">
        <f t="shared" si="28"/>
        <v>660</v>
      </c>
      <c r="AJ52" s="9">
        <f t="shared" si="28"/>
        <v>1582</v>
      </c>
      <c r="AK52" s="9">
        <f t="shared" si="28"/>
        <v>351</v>
      </c>
      <c r="AL52" s="9">
        <f t="shared" si="28"/>
        <v>170</v>
      </c>
      <c r="AM52" s="9">
        <f t="shared" si="28"/>
        <v>166</v>
      </c>
      <c r="AN52" s="9">
        <f t="shared" si="19"/>
        <v>4</v>
      </c>
    </row>
    <row r="53" spans="1:42" ht="21" customHeight="1" x14ac:dyDescent="0.3">
      <c r="A53" s="9" t="s">
        <v>367</v>
      </c>
      <c r="B53" s="13">
        <f t="shared" ref="B53:K53" si="29">B35+B16</f>
        <v>23898</v>
      </c>
      <c r="C53" s="13">
        <f t="shared" si="29"/>
        <v>12063</v>
      </c>
      <c r="D53" s="13">
        <f t="shared" si="29"/>
        <v>15886</v>
      </c>
      <c r="E53" s="13">
        <f t="shared" si="29"/>
        <v>7933</v>
      </c>
      <c r="F53" s="13">
        <f t="shared" si="29"/>
        <v>11017</v>
      </c>
      <c r="G53" s="13">
        <f t="shared" si="29"/>
        <v>5502</v>
      </c>
      <c r="H53" s="13">
        <f t="shared" si="29"/>
        <v>12389</v>
      </c>
      <c r="I53" s="9">
        <f t="shared" si="29"/>
        <v>6073</v>
      </c>
      <c r="J53" s="12">
        <f t="shared" si="29"/>
        <v>63190</v>
      </c>
      <c r="K53" s="12">
        <f t="shared" si="29"/>
        <v>31571</v>
      </c>
      <c r="L53" s="9" t="s">
        <v>367</v>
      </c>
      <c r="M53" s="13">
        <f t="shared" ref="M53:V53" si="30">M35+M16</f>
        <v>3551</v>
      </c>
      <c r="N53" s="13">
        <f t="shared" si="30"/>
        <v>1757</v>
      </c>
      <c r="O53" s="13">
        <f t="shared" si="30"/>
        <v>1897</v>
      </c>
      <c r="P53" s="13">
        <f t="shared" si="30"/>
        <v>979</v>
      </c>
      <c r="Q53" s="13">
        <f t="shared" si="30"/>
        <v>1681</v>
      </c>
      <c r="R53" s="13">
        <f t="shared" si="30"/>
        <v>900</v>
      </c>
      <c r="S53" s="13">
        <f t="shared" si="30"/>
        <v>3580</v>
      </c>
      <c r="T53" s="13">
        <f t="shared" si="30"/>
        <v>1818</v>
      </c>
      <c r="U53" s="12">
        <f t="shared" si="30"/>
        <v>10709</v>
      </c>
      <c r="V53" s="12">
        <f t="shared" si="30"/>
        <v>5454</v>
      </c>
      <c r="W53" s="9" t="s">
        <v>367</v>
      </c>
      <c r="X53" s="9">
        <f t="shared" ref="X53:AM53" si="31">X35+X16</f>
        <v>461</v>
      </c>
      <c r="Y53" s="9">
        <f t="shared" si="31"/>
        <v>345</v>
      </c>
      <c r="Z53" s="9">
        <f t="shared" si="31"/>
        <v>276</v>
      </c>
      <c r="AA53" s="9">
        <f t="shared" si="31"/>
        <v>283</v>
      </c>
      <c r="AB53" s="11">
        <f t="shared" si="31"/>
        <v>1365</v>
      </c>
      <c r="AC53" s="9">
        <f t="shared" si="31"/>
        <v>1276</v>
      </c>
      <c r="AD53" s="9">
        <f t="shared" si="31"/>
        <v>1149</v>
      </c>
      <c r="AE53" s="9">
        <f t="shared" si="17"/>
        <v>127</v>
      </c>
      <c r="AF53" s="9">
        <f t="shared" si="31"/>
        <v>1099</v>
      </c>
      <c r="AG53" s="9">
        <f t="shared" si="18"/>
        <v>205</v>
      </c>
      <c r="AH53" s="9">
        <f t="shared" si="18"/>
        <v>70</v>
      </c>
      <c r="AI53" s="9">
        <f t="shared" si="31"/>
        <v>759</v>
      </c>
      <c r="AJ53" s="9">
        <f t="shared" si="31"/>
        <v>2133</v>
      </c>
      <c r="AK53" s="9">
        <f t="shared" si="31"/>
        <v>515</v>
      </c>
      <c r="AL53" s="9">
        <f t="shared" si="31"/>
        <v>209</v>
      </c>
      <c r="AM53" s="9">
        <f t="shared" si="31"/>
        <v>206</v>
      </c>
      <c r="AN53" s="9">
        <f t="shared" si="19"/>
        <v>3</v>
      </c>
    </row>
    <row r="54" spans="1:42" ht="21" customHeight="1" x14ac:dyDescent="0.3">
      <c r="A54" s="14" t="s">
        <v>351</v>
      </c>
      <c r="B54" s="53">
        <f t="shared" ref="B54:K54" si="32">B36+B17</f>
        <v>11950</v>
      </c>
      <c r="C54" s="53">
        <f t="shared" si="32"/>
        <v>6069</v>
      </c>
      <c r="D54" s="53">
        <f t="shared" si="32"/>
        <v>8331</v>
      </c>
      <c r="E54" s="53">
        <f t="shared" si="32"/>
        <v>3914</v>
      </c>
      <c r="F54" s="53">
        <f t="shared" si="32"/>
        <v>6401</v>
      </c>
      <c r="G54" s="53">
        <f t="shared" si="32"/>
        <v>2973</v>
      </c>
      <c r="H54" s="53">
        <f t="shared" si="32"/>
        <v>6829</v>
      </c>
      <c r="I54" s="14">
        <f t="shared" si="32"/>
        <v>3114</v>
      </c>
      <c r="J54" s="52">
        <f t="shared" si="32"/>
        <v>33511</v>
      </c>
      <c r="K54" s="52">
        <f t="shared" si="32"/>
        <v>16070</v>
      </c>
      <c r="L54" s="14" t="s">
        <v>351</v>
      </c>
      <c r="M54" s="53">
        <f t="shared" ref="M54:V54" si="33">M36+M17</f>
        <v>2384</v>
      </c>
      <c r="N54" s="53">
        <f t="shared" si="33"/>
        <v>1240</v>
      </c>
      <c r="O54" s="53">
        <f t="shared" si="33"/>
        <v>1063</v>
      </c>
      <c r="P54" s="53">
        <f t="shared" si="33"/>
        <v>493</v>
      </c>
      <c r="Q54" s="53">
        <f t="shared" si="33"/>
        <v>955</v>
      </c>
      <c r="R54" s="53">
        <f t="shared" si="33"/>
        <v>431</v>
      </c>
      <c r="S54" s="53">
        <f t="shared" si="33"/>
        <v>2220</v>
      </c>
      <c r="T54" s="53">
        <f t="shared" si="33"/>
        <v>997</v>
      </c>
      <c r="U54" s="52">
        <f t="shared" si="33"/>
        <v>6622</v>
      </c>
      <c r="V54" s="52">
        <f t="shared" si="33"/>
        <v>3161</v>
      </c>
      <c r="W54" s="14" t="s">
        <v>351</v>
      </c>
      <c r="X54" s="14">
        <f t="shared" ref="X54:AM54" si="34">X36+X17</f>
        <v>259</v>
      </c>
      <c r="Y54" s="14">
        <f t="shared" si="34"/>
        <v>205</v>
      </c>
      <c r="Z54" s="14">
        <f t="shared" si="34"/>
        <v>180</v>
      </c>
      <c r="AA54" s="14">
        <f t="shared" si="34"/>
        <v>178</v>
      </c>
      <c r="AB54" s="46">
        <f t="shared" si="34"/>
        <v>822</v>
      </c>
      <c r="AC54" s="14">
        <f t="shared" si="34"/>
        <v>848</v>
      </c>
      <c r="AD54" s="14">
        <f t="shared" si="34"/>
        <v>757</v>
      </c>
      <c r="AE54" s="14">
        <f t="shared" si="17"/>
        <v>91</v>
      </c>
      <c r="AF54" s="14">
        <f t="shared" si="34"/>
        <v>820</v>
      </c>
      <c r="AG54" s="14">
        <f t="shared" si="18"/>
        <v>22</v>
      </c>
      <c r="AH54" s="14">
        <f t="shared" si="18"/>
        <v>88</v>
      </c>
      <c r="AI54" s="14">
        <f t="shared" si="34"/>
        <v>541</v>
      </c>
      <c r="AJ54" s="14">
        <f t="shared" si="34"/>
        <v>1471</v>
      </c>
      <c r="AK54" s="14">
        <f t="shared" si="34"/>
        <v>509</v>
      </c>
      <c r="AL54" s="14">
        <f t="shared" si="34"/>
        <v>149</v>
      </c>
      <c r="AM54" s="14">
        <f t="shared" si="34"/>
        <v>144</v>
      </c>
      <c r="AN54" s="14">
        <f t="shared" si="19"/>
        <v>5</v>
      </c>
    </row>
    <row r="55" spans="1:42" x14ac:dyDescent="0.25">
      <c r="W55" s="15"/>
      <c r="X55" s="15"/>
      <c r="Y55" s="15"/>
      <c r="AB55" s="15"/>
      <c r="AN55"/>
      <c r="AO55"/>
      <c r="AP55"/>
    </row>
    <row r="56" spans="1:42" customFormat="1" x14ac:dyDescent="0.25"/>
    <row r="57" spans="1:42" customFormat="1" x14ac:dyDescent="0.25"/>
    <row r="58" spans="1:42" customFormat="1" x14ac:dyDescent="0.25"/>
    <row r="59" spans="1:42" customFormat="1" x14ac:dyDescent="0.25"/>
    <row r="60" spans="1:42" customFormat="1" x14ac:dyDescent="0.25"/>
    <row r="61" spans="1:42" customFormat="1" x14ac:dyDescent="0.25"/>
    <row r="62" spans="1:42" customFormat="1" x14ac:dyDescent="0.25"/>
    <row r="63" spans="1:42" customFormat="1" x14ac:dyDescent="0.25"/>
    <row r="64" spans="1:42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40:42" customFormat="1" x14ac:dyDescent="0.25"/>
    <row r="162" spans="40:42" customFormat="1" x14ac:dyDescent="0.25"/>
    <row r="163" spans="40:42" customFormat="1" x14ac:dyDescent="0.25"/>
    <row r="164" spans="40:42" customFormat="1" x14ac:dyDescent="0.25"/>
    <row r="165" spans="40:42" customFormat="1" x14ac:dyDescent="0.25"/>
    <row r="166" spans="40:42" customFormat="1" x14ac:dyDescent="0.25"/>
    <row r="167" spans="40:42" customFormat="1" x14ac:dyDescent="0.25"/>
    <row r="168" spans="40:42" customFormat="1" x14ac:dyDescent="0.25"/>
    <row r="169" spans="40:42" customFormat="1" x14ac:dyDescent="0.25"/>
    <row r="170" spans="40:42" customFormat="1" x14ac:dyDescent="0.25"/>
    <row r="171" spans="40:42" customFormat="1" x14ac:dyDescent="0.25">
      <c r="AN171" s="2"/>
      <c r="AO171" s="2"/>
      <c r="AP171" s="2"/>
    </row>
  </sheetData>
  <mergeCells count="5">
    <mergeCell ref="A1:K1"/>
    <mergeCell ref="A20:K20"/>
    <mergeCell ref="X44:AB44"/>
    <mergeCell ref="X26:AB26"/>
    <mergeCell ref="X7:AB7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2" manualBreakCount="2">
    <brk id="18" max="65535" man="1"/>
    <brk id="37" max="16383" man="1"/>
  </rowBreaks>
  <colBreaks count="2" manualBreakCount="2">
    <brk id="11" max="1048575" man="1"/>
    <brk id="2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C54"/>
  <sheetViews>
    <sheetView showGridLines="0" showZeros="0" zoomScale="75" workbookViewId="0">
      <selection activeCell="AA57" sqref="AA57"/>
    </sheetView>
  </sheetViews>
  <sheetFormatPr baseColWidth="10" defaultColWidth="11.453125" defaultRowHeight="12.5" x14ac:dyDescent="0.25"/>
  <cols>
    <col min="1" max="1" width="17.1796875" style="28" customWidth="1"/>
    <col min="2" max="3" width="7.81640625" style="28" customWidth="1"/>
    <col min="4" max="4" width="7.26953125" style="28" customWidth="1"/>
    <col min="5" max="5" width="7.1796875" style="28" customWidth="1"/>
    <col min="6" max="8" width="7.26953125" style="28" customWidth="1"/>
    <col min="9" max="9" width="7.1796875" style="28" customWidth="1"/>
    <col min="10" max="10" width="8.26953125" style="28" customWidth="1"/>
    <col min="11" max="14" width="7.26953125" style="28" customWidth="1"/>
    <col min="15" max="15" width="7.1796875" style="28" customWidth="1"/>
    <col min="16" max="17" width="7.81640625" style="28" customWidth="1"/>
    <col min="18" max="18" width="16" style="28" customWidth="1"/>
    <col min="19" max="32" width="6.81640625" style="28" customWidth="1"/>
    <col min="33" max="34" width="8" style="28" customWidth="1"/>
    <col min="35" max="35" width="15.7265625" style="28" customWidth="1"/>
    <col min="36" max="42" width="5.453125" style="28" customWidth="1"/>
    <col min="43" max="43" width="6.81640625" style="28" customWidth="1"/>
    <col min="44" max="44" width="6.54296875" style="28" customWidth="1"/>
    <col min="45" max="45" width="6.81640625" style="28" customWidth="1"/>
    <col min="46" max="46" width="4.7265625" style="28" customWidth="1"/>
    <col min="47" max="51" width="6.453125" style="28" customWidth="1"/>
    <col min="52" max="52" width="6" style="28" customWidth="1"/>
    <col min="53" max="53" width="6.1796875" style="28" customWidth="1"/>
    <col min="54" max="54" width="5.54296875" style="28" customWidth="1"/>
    <col min="55" max="55" width="4.81640625" style="28" customWidth="1"/>
    <col min="56" max="16384" width="11.453125" style="28"/>
  </cols>
  <sheetData>
    <row r="1" spans="1:55" ht="16.5" customHeight="1" x14ac:dyDescent="0.25">
      <c r="A1" s="29" t="s">
        <v>270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 t="s">
        <v>271</v>
      </c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 t="s">
        <v>377</v>
      </c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5" ht="12.75" customHeight="1" x14ac:dyDescent="0.25">
      <c r="A2" s="29" t="s">
        <v>247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 t="s">
        <v>248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 t="s">
        <v>267</v>
      </c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5" ht="14.25" customHeight="1" x14ac:dyDescent="0.3">
      <c r="A3" s="152" t="s">
        <v>150</v>
      </c>
      <c r="B3" s="22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 t="s">
        <v>150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 t="s">
        <v>150</v>
      </c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5" ht="19.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5" ht="17.25" customHeight="1" x14ac:dyDescent="0.25">
      <c r="A5" s="30" t="s">
        <v>347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 t="s">
        <v>368</v>
      </c>
      <c r="O5" s="29"/>
      <c r="P5" s="29"/>
      <c r="Q5" s="29"/>
      <c r="R5" s="91" t="s">
        <v>347</v>
      </c>
      <c r="AE5" s="29" t="s">
        <v>368</v>
      </c>
      <c r="AF5" s="29"/>
      <c r="AI5" s="161" t="s">
        <v>347</v>
      </c>
      <c r="AY5" s="29" t="s">
        <v>368</v>
      </c>
      <c r="AZ5" s="29"/>
    </row>
    <row r="6" spans="1:55" ht="17.25" customHeight="1" x14ac:dyDescent="0.2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91"/>
      <c r="AE6" s="29"/>
      <c r="AF6" s="29"/>
      <c r="AI6" s="161"/>
      <c r="AY6" s="29"/>
      <c r="AZ6" s="29"/>
    </row>
    <row r="7" spans="1:55" ht="18.75" customHeight="1" x14ac:dyDescent="0.25">
      <c r="A7" s="10"/>
      <c r="B7" s="31" t="s">
        <v>353</v>
      </c>
      <c r="C7" s="32"/>
      <c r="D7" s="31" t="s">
        <v>354</v>
      </c>
      <c r="E7" s="32"/>
      <c r="F7" s="31" t="s">
        <v>355</v>
      </c>
      <c r="G7" s="32"/>
      <c r="H7" s="31" t="s">
        <v>356</v>
      </c>
      <c r="I7" s="32"/>
      <c r="J7" s="31" t="s">
        <v>357</v>
      </c>
      <c r="K7" s="32"/>
      <c r="L7" s="31" t="s">
        <v>358</v>
      </c>
      <c r="M7" s="32"/>
      <c r="N7" s="31" t="s">
        <v>359</v>
      </c>
      <c r="O7" s="32"/>
      <c r="P7" s="31" t="s">
        <v>324</v>
      </c>
      <c r="Q7" s="32"/>
      <c r="R7" s="10"/>
      <c r="S7" s="31" t="s">
        <v>353</v>
      </c>
      <c r="T7" s="32"/>
      <c r="U7" s="31" t="s">
        <v>354</v>
      </c>
      <c r="V7" s="32"/>
      <c r="W7" s="31" t="s">
        <v>355</v>
      </c>
      <c r="X7" s="32"/>
      <c r="Y7" s="31" t="s">
        <v>356</v>
      </c>
      <c r="Z7" s="32"/>
      <c r="AA7" s="31" t="s">
        <v>357</v>
      </c>
      <c r="AB7" s="32"/>
      <c r="AC7" s="31" t="s">
        <v>358</v>
      </c>
      <c r="AD7" s="32"/>
      <c r="AE7" s="31" t="s">
        <v>359</v>
      </c>
      <c r="AF7" s="32"/>
      <c r="AG7" s="31" t="s">
        <v>324</v>
      </c>
      <c r="AH7" s="32"/>
      <c r="AI7" s="10"/>
      <c r="AJ7" s="462" t="s">
        <v>360</v>
      </c>
      <c r="AK7" s="463"/>
      <c r="AL7" s="463"/>
      <c r="AM7" s="463"/>
      <c r="AN7" s="463"/>
      <c r="AO7" s="463"/>
      <c r="AP7" s="463"/>
      <c r="AQ7" s="464"/>
      <c r="AR7" s="355" t="s">
        <v>7</v>
      </c>
      <c r="AS7" s="118"/>
      <c r="AT7" s="117"/>
      <c r="AU7" s="306" t="s">
        <v>527</v>
      </c>
      <c r="AV7" s="360"/>
      <c r="AW7" s="118"/>
      <c r="AX7" s="247"/>
      <c r="AY7" s="117"/>
      <c r="AZ7" s="361" t="s">
        <v>528</v>
      </c>
      <c r="BA7" s="306" t="s">
        <v>529</v>
      </c>
      <c r="BB7" s="355"/>
      <c r="BC7" s="362">
        <v>0</v>
      </c>
    </row>
    <row r="8" spans="1:55" ht="22" x14ac:dyDescent="0.25">
      <c r="A8" s="53" t="s">
        <v>378</v>
      </c>
      <c r="B8" s="33" t="s">
        <v>375</v>
      </c>
      <c r="C8" s="33" t="s">
        <v>330</v>
      </c>
      <c r="D8" s="33" t="s">
        <v>375</v>
      </c>
      <c r="E8" s="33" t="s">
        <v>330</v>
      </c>
      <c r="F8" s="33" t="s">
        <v>375</v>
      </c>
      <c r="G8" s="33" t="s">
        <v>330</v>
      </c>
      <c r="H8" s="33" t="s">
        <v>375</v>
      </c>
      <c r="I8" s="33" t="s">
        <v>330</v>
      </c>
      <c r="J8" s="33" t="s">
        <v>375</v>
      </c>
      <c r="K8" s="33" t="s">
        <v>330</v>
      </c>
      <c r="L8" s="51" t="s">
        <v>375</v>
      </c>
      <c r="M8" s="51" t="s">
        <v>330</v>
      </c>
      <c r="N8" s="51" t="s">
        <v>375</v>
      </c>
      <c r="O8" s="33" t="s">
        <v>330</v>
      </c>
      <c r="P8" s="33" t="s">
        <v>375</v>
      </c>
      <c r="Q8" s="33" t="s">
        <v>330</v>
      </c>
      <c r="R8" s="53" t="s">
        <v>378</v>
      </c>
      <c r="S8" s="33" t="s">
        <v>375</v>
      </c>
      <c r="T8" s="33" t="s">
        <v>330</v>
      </c>
      <c r="U8" s="33" t="s">
        <v>375</v>
      </c>
      <c r="V8" s="33" t="s">
        <v>330</v>
      </c>
      <c r="W8" s="33" t="s">
        <v>375</v>
      </c>
      <c r="X8" s="33" t="s">
        <v>330</v>
      </c>
      <c r="Y8" s="33" t="s">
        <v>375</v>
      </c>
      <c r="Z8" s="33" t="s">
        <v>330</v>
      </c>
      <c r="AA8" s="33" t="s">
        <v>375</v>
      </c>
      <c r="AB8" s="33" t="s">
        <v>330</v>
      </c>
      <c r="AC8" s="51" t="s">
        <v>375</v>
      </c>
      <c r="AD8" s="51" t="s">
        <v>330</v>
      </c>
      <c r="AE8" s="51" t="s">
        <v>375</v>
      </c>
      <c r="AF8" s="33" t="s">
        <v>330</v>
      </c>
      <c r="AG8" s="33" t="s">
        <v>375</v>
      </c>
      <c r="AH8" s="33" t="s">
        <v>330</v>
      </c>
      <c r="AI8" s="23" t="s">
        <v>378</v>
      </c>
      <c r="AJ8" s="272" t="s">
        <v>353</v>
      </c>
      <c r="AK8" s="272" t="s">
        <v>361</v>
      </c>
      <c r="AL8" s="272" t="s">
        <v>362</v>
      </c>
      <c r="AM8" s="272" t="s">
        <v>363</v>
      </c>
      <c r="AN8" s="272" t="s">
        <v>364</v>
      </c>
      <c r="AO8" s="272" t="s">
        <v>365</v>
      </c>
      <c r="AP8" s="272" t="s">
        <v>366</v>
      </c>
      <c r="AQ8" s="271" t="s">
        <v>331</v>
      </c>
      <c r="AR8" s="260" t="s">
        <v>535</v>
      </c>
      <c r="AS8" s="258" t="s">
        <v>542</v>
      </c>
      <c r="AT8" s="250" t="s">
        <v>543</v>
      </c>
      <c r="AU8" s="365" t="s">
        <v>538</v>
      </c>
      <c r="AV8" s="253" t="s">
        <v>539</v>
      </c>
      <c r="AW8" s="253" t="s">
        <v>346</v>
      </c>
      <c r="AX8" s="253" t="s">
        <v>540</v>
      </c>
      <c r="AY8" s="366" t="s">
        <v>541</v>
      </c>
      <c r="AZ8" s="367" t="s">
        <v>158</v>
      </c>
      <c r="BA8" s="368" t="s">
        <v>175</v>
      </c>
      <c r="BB8" s="307" t="s">
        <v>170</v>
      </c>
      <c r="BC8" s="368" t="s">
        <v>176</v>
      </c>
    </row>
    <row r="9" spans="1:55" x14ac:dyDescent="0.25">
      <c r="A9" s="1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88"/>
      <c r="Q9" s="103"/>
      <c r="R9" s="13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255"/>
      <c r="AG9" s="85"/>
      <c r="AH9" s="85"/>
      <c r="AI9" s="10"/>
      <c r="AJ9" s="140"/>
      <c r="AK9" s="140"/>
      <c r="AL9" s="140"/>
      <c r="AM9" s="140"/>
      <c r="AN9" s="140"/>
      <c r="AO9" s="140"/>
      <c r="AP9" s="140"/>
      <c r="AQ9" s="140"/>
      <c r="AR9" s="261"/>
      <c r="AS9" s="104"/>
      <c r="AT9" s="105"/>
      <c r="AU9" s="262"/>
      <c r="AV9" s="263"/>
      <c r="AW9" s="264"/>
      <c r="AX9" s="265"/>
      <c r="AY9" s="88"/>
      <c r="AZ9" s="104"/>
      <c r="BA9" s="10"/>
      <c r="BB9" s="215"/>
      <c r="BC9" s="215"/>
    </row>
    <row r="10" spans="1:55" ht="15.75" customHeight="1" x14ac:dyDescent="0.3">
      <c r="A10" s="12" t="s">
        <v>332</v>
      </c>
      <c r="B10" s="62">
        <f t="shared" ref="B10:O10" si="0">SUM(B12:B17)</f>
        <v>18503</v>
      </c>
      <c r="C10" s="62">
        <f t="shared" si="0"/>
        <v>8478</v>
      </c>
      <c r="D10" s="62">
        <f t="shared" si="0"/>
        <v>5690</v>
      </c>
      <c r="E10" s="62">
        <f t="shared" si="0"/>
        <v>3113</v>
      </c>
      <c r="F10" s="62">
        <f t="shared" si="0"/>
        <v>2279</v>
      </c>
      <c r="G10" s="62">
        <f t="shared" si="0"/>
        <v>623</v>
      </c>
      <c r="H10" s="62">
        <f t="shared" si="0"/>
        <v>5771</v>
      </c>
      <c r="I10" s="62">
        <f t="shared" si="0"/>
        <v>2461</v>
      </c>
      <c r="J10" s="62">
        <f t="shared" si="0"/>
        <v>7571</v>
      </c>
      <c r="K10" s="62">
        <f t="shared" si="0"/>
        <v>4267</v>
      </c>
      <c r="L10" s="62">
        <f t="shared" si="0"/>
        <v>2076</v>
      </c>
      <c r="M10" s="62">
        <f t="shared" si="0"/>
        <v>583</v>
      </c>
      <c r="N10" s="62">
        <f t="shared" si="0"/>
        <v>5274</v>
      </c>
      <c r="O10" s="62">
        <f t="shared" si="0"/>
        <v>2063</v>
      </c>
      <c r="P10" s="12">
        <f>SUM(P12:P17)</f>
        <v>47164</v>
      </c>
      <c r="Q10" s="62">
        <f>SUM(Q12:Q17)</f>
        <v>21588</v>
      </c>
      <c r="R10" s="12" t="s">
        <v>332</v>
      </c>
      <c r="S10" s="12">
        <f t="shared" ref="S10:AE10" si="1">SUM(S12:S17)</f>
        <v>2312</v>
      </c>
      <c r="T10" s="12">
        <f t="shared" si="1"/>
        <v>1134</v>
      </c>
      <c r="U10" s="12">
        <f t="shared" si="1"/>
        <v>659</v>
      </c>
      <c r="V10" s="12">
        <f t="shared" si="1"/>
        <v>366</v>
      </c>
      <c r="W10" s="12">
        <f t="shared" si="1"/>
        <v>413</v>
      </c>
      <c r="X10" s="12">
        <f t="shared" si="1"/>
        <v>101</v>
      </c>
      <c r="Y10" s="12">
        <f t="shared" si="1"/>
        <v>911</v>
      </c>
      <c r="Z10" s="12">
        <f t="shared" si="1"/>
        <v>371</v>
      </c>
      <c r="AA10" s="12">
        <f t="shared" si="1"/>
        <v>1864</v>
      </c>
      <c r="AB10" s="12">
        <f t="shared" si="1"/>
        <v>939</v>
      </c>
      <c r="AC10" s="12">
        <f t="shared" si="1"/>
        <v>635</v>
      </c>
      <c r="AD10" s="12">
        <f t="shared" si="1"/>
        <v>141</v>
      </c>
      <c r="AE10" s="12">
        <f t="shared" si="1"/>
        <v>1688</v>
      </c>
      <c r="AF10" s="12">
        <f>SUM(AF12:AF17)</f>
        <v>613</v>
      </c>
      <c r="AG10" s="12">
        <f>SUM(AG12:AG17)</f>
        <v>8476</v>
      </c>
      <c r="AH10" s="12">
        <f>SUM(AH12:AH17)</f>
        <v>3665</v>
      </c>
      <c r="AI10" s="12" t="s">
        <v>332</v>
      </c>
      <c r="AJ10" s="12">
        <f t="shared" ref="AJ10:BC10" si="2">SUM(AJ12:AJ17)</f>
        <v>411</v>
      </c>
      <c r="AK10" s="12">
        <f t="shared" si="2"/>
        <v>152</v>
      </c>
      <c r="AL10" s="12">
        <f t="shared" si="2"/>
        <v>79</v>
      </c>
      <c r="AM10" s="12">
        <f t="shared" si="2"/>
        <v>161</v>
      </c>
      <c r="AN10" s="12">
        <f t="shared" si="2"/>
        <v>187</v>
      </c>
      <c r="AO10" s="12">
        <f t="shared" si="2"/>
        <v>77</v>
      </c>
      <c r="AP10" s="12">
        <f t="shared" si="2"/>
        <v>156</v>
      </c>
      <c r="AQ10" s="12">
        <f>SUM(AQ12:AQ17)</f>
        <v>1219</v>
      </c>
      <c r="AR10" s="12">
        <f t="shared" si="2"/>
        <v>1234</v>
      </c>
      <c r="AS10" s="12">
        <f t="shared" si="2"/>
        <v>1163</v>
      </c>
      <c r="AT10" s="12">
        <f t="shared" si="2"/>
        <v>71</v>
      </c>
      <c r="AU10" s="12">
        <f t="shared" si="2"/>
        <v>2409</v>
      </c>
      <c r="AV10" s="12">
        <f t="shared" si="2"/>
        <v>117</v>
      </c>
      <c r="AW10" s="12">
        <f t="shared" si="2"/>
        <v>72</v>
      </c>
      <c r="AX10" s="12">
        <f t="shared" si="2"/>
        <v>16</v>
      </c>
      <c r="AY10" s="12">
        <f t="shared" si="2"/>
        <v>2614</v>
      </c>
      <c r="AZ10" s="12">
        <f t="shared" si="2"/>
        <v>1115</v>
      </c>
      <c r="BA10" s="12">
        <f t="shared" si="2"/>
        <v>112</v>
      </c>
      <c r="BB10" s="12">
        <f t="shared" si="2"/>
        <v>112</v>
      </c>
      <c r="BC10" s="12">
        <f t="shared" si="2"/>
        <v>0</v>
      </c>
    </row>
    <row r="11" spans="1:55" ht="13" x14ac:dyDescent="0.3">
      <c r="A11" s="13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12"/>
      <c r="Q11" s="58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2"/>
      <c r="AH11" s="12"/>
      <c r="AI11" s="13"/>
      <c r="AJ11" s="54"/>
      <c r="AK11" s="13"/>
      <c r="AL11" s="54"/>
      <c r="AM11" s="13"/>
      <c r="AN11" s="54"/>
      <c r="AO11" s="13"/>
      <c r="AP11" s="54"/>
      <c r="AQ11" s="12"/>
      <c r="AR11" s="13"/>
      <c r="AS11" s="58"/>
      <c r="AT11" s="54"/>
      <c r="AU11" s="13"/>
      <c r="AV11" s="58"/>
      <c r="AW11" s="54"/>
      <c r="AX11" s="13"/>
      <c r="AY11" s="54"/>
      <c r="AZ11" s="13"/>
      <c r="BA11" s="13"/>
      <c r="BB11" s="295"/>
      <c r="BC11" s="295"/>
    </row>
    <row r="12" spans="1:55" ht="21.75" customHeight="1" x14ac:dyDescent="0.3">
      <c r="A12" s="13" t="s">
        <v>348</v>
      </c>
      <c r="B12" s="76">
        <f>+'Niv3_Pub '!B10</f>
        <v>7631</v>
      </c>
      <c r="C12" s="76">
        <f>+'Niv3_Pub '!C10</f>
        <v>3879</v>
      </c>
      <c r="D12" s="76">
        <f>+'Niv3_Pub '!D10</f>
        <v>2128</v>
      </c>
      <c r="E12" s="76">
        <f>+'Niv3_Pub '!E10</f>
        <v>1426</v>
      </c>
      <c r="F12" s="76">
        <f>+'Niv3_Pub '!F10</f>
        <v>1341</v>
      </c>
      <c r="G12" s="76">
        <f>+'Niv3_Pub '!G10</f>
        <v>414</v>
      </c>
      <c r="H12" s="76">
        <f>+'Niv3_Pub '!H10</f>
        <v>2428</v>
      </c>
      <c r="I12" s="76">
        <f>+'Niv3_Pub '!I10</f>
        <v>1162</v>
      </c>
      <c r="J12" s="76">
        <f>+'Niv3_Pub '!J10</f>
        <v>2673</v>
      </c>
      <c r="K12" s="76">
        <f>+'Niv3_Pub '!K10</f>
        <v>1729</v>
      </c>
      <c r="L12" s="76">
        <f>+'Niv3_Pub '!L10</f>
        <v>1269</v>
      </c>
      <c r="M12" s="76">
        <f>+'Niv3_Pub '!M10</f>
        <v>387</v>
      </c>
      <c r="N12" s="76">
        <f>+'Niv3_Pub '!N10</f>
        <v>2191</v>
      </c>
      <c r="O12" s="76">
        <f>+'Niv3_Pub '!O10</f>
        <v>970</v>
      </c>
      <c r="P12" s="99">
        <f>+'Niv3_Pub '!P10</f>
        <v>19661</v>
      </c>
      <c r="Q12" s="194">
        <f>+'Niv3_Pub '!Q10</f>
        <v>9967</v>
      </c>
      <c r="R12" s="13" t="s">
        <v>348</v>
      </c>
      <c r="S12" s="73">
        <f>+'Niv3_Pub '!S10</f>
        <v>1019</v>
      </c>
      <c r="T12" s="73">
        <f>+'Niv3_Pub '!T10</f>
        <v>544</v>
      </c>
      <c r="U12" s="73">
        <f>+'Niv3_Pub '!U10</f>
        <v>185</v>
      </c>
      <c r="V12" s="73">
        <f>+'Niv3_Pub '!V10</f>
        <v>115</v>
      </c>
      <c r="W12" s="73">
        <f>+'Niv3_Pub '!W10</f>
        <v>237</v>
      </c>
      <c r="X12" s="73">
        <f>+'Niv3_Pub '!X10</f>
        <v>67</v>
      </c>
      <c r="Y12" s="73">
        <f>+'Niv3_Pub '!Y10</f>
        <v>369</v>
      </c>
      <c r="Z12" s="73">
        <f>+'Niv3_Pub '!Z10</f>
        <v>159</v>
      </c>
      <c r="AA12" s="73">
        <f>+'Niv3_Pub '!AA10</f>
        <v>490</v>
      </c>
      <c r="AB12" s="73">
        <f>+'Niv3_Pub '!AB10</f>
        <v>267</v>
      </c>
      <c r="AC12" s="73">
        <f>+'Niv3_Pub '!AC10</f>
        <v>381</v>
      </c>
      <c r="AD12" s="73">
        <f>+'Niv3_Pub '!AD10</f>
        <v>90</v>
      </c>
      <c r="AE12" s="73">
        <f>+'Niv3_Pub '!AE10</f>
        <v>670</v>
      </c>
      <c r="AF12" s="73">
        <f>+'Niv3_Pub '!AF10</f>
        <v>258</v>
      </c>
      <c r="AG12" s="99">
        <f>+'Niv3_Pub '!AG10</f>
        <v>3345</v>
      </c>
      <c r="AH12" s="99">
        <f>+'Niv3_Pub '!AH10</f>
        <v>1500</v>
      </c>
      <c r="AI12" s="13" t="s">
        <v>348</v>
      </c>
      <c r="AJ12" s="73">
        <f>+'Niv3_Pub '!AJ10</f>
        <v>162</v>
      </c>
      <c r="AK12" s="73">
        <f>+'Niv3_Pub '!AK10</f>
        <v>55</v>
      </c>
      <c r="AL12" s="73">
        <f>+'Niv3_Pub '!AL10</f>
        <v>39</v>
      </c>
      <c r="AM12" s="73">
        <f>+'Niv3_Pub '!AM10</f>
        <v>59</v>
      </c>
      <c r="AN12" s="73">
        <f>+'Niv3_Pub '!AN10</f>
        <v>63</v>
      </c>
      <c r="AO12" s="73">
        <f>+'Niv3_Pub '!AO10</f>
        <v>36</v>
      </c>
      <c r="AP12" s="73">
        <f>+'Niv3_Pub '!AP10</f>
        <v>59</v>
      </c>
      <c r="AQ12" s="73">
        <f>+'Niv3_Pub '!AQ10</f>
        <v>473</v>
      </c>
      <c r="AR12" s="73">
        <f>+'Niv3_Pub '!AR10</f>
        <v>474</v>
      </c>
      <c r="AS12" s="73">
        <f>+'Niv3_Pub '!AS10</f>
        <v>449</v>
      </c>
      <c r="AT12" s="73">
        <f>+'Niv3_Pub '!AT10</f>
        <v>25</v>
      </c>
      <c r="AU12" s="73">
        <f>+'Niv3_Pub '!AU10</f>
        <v>1038</v>
      </c>
      <c r="AV12" s="73">
        <f>+'Niv3_Pub '!AV10</f>
        <v>14</v>
      </c>
      <c r="AW12" s="73">
        <f>+'Niv3_Pub '!AW10</f>
        <v>4</v>
      </c>
      <c r="AX12" s="73">
        <f>+'Niv3_Pub '!AX10</f>
        <v>5</v>
      </c>
      <c r="AY12" s="73">
        <f>+'Niv3_Pub '!AY10</f>
        <v>1061</v>
      </c>
      <c r="AZ12" s="73">
        <f>+'Niv3_Pub '!AZ10</f>
        <v>371</v>
      </c>
      <c r="BA12" s="73">
        <f>+'Niv3_Pub '!BA10</f>
        <v>31</v>
      </c>
      <c r="BB12" s="73">
        <f>+'Niv3_Pub '!BB10</f>
        <v>31</v>
      </c>
      <c r="BC12" s="73">
        <f>+'Niv3_Pub '!BC10</f>
        <v>0</v>
      </c>
    </row>
    <row r="13" spans="1:55" ht="21.75" customHeight="1" x14ac:dyDescent="0.3">
      <c r="A13" s="13" t="s">
        <v>352</v>
      </c>
      <c r="B13" s="76">
        <f>+'Niv3_Pub '!B42</f>
        <v>1635</v>
      </c>
      <c r="C13" s="76">
        <f>+'Niv3_Pub '!C42</f>
        <v>660</v>
      </c>
      <c r="D13" s="76">
        <f>+'Niv3_Pub '!D42</f>
        <v>423</v>
      </c>
      <c r="E13" s="76">
        <f>+'Niv3_Pub '!E42</f>
        <v>244</v>
      </c>
      <c r="F13" s="76">
        <f>+'Niv3_Pub '!F42</f>
        <v>108</v>
      </c>
      <c r="G13" s="76">
        <f>+'Niv3_Pub '!G42</f>
        <v>23</v>
      </c>
      <c r="H13" s="76">
        <f>+'Niv3_Pub '!H42</f>
        <v>497</v>
      </c>
      <c r="I13" s="76">
        <f>+'Niv3_Pub '!I42</f>
        <v>192</v>
      </c>
      <c r="J13" s="76">
        <f>+'Niv3_Pub '!J42</f>
        <v>718</v>
      </c>
      <c r="K13" s="76">
        <f>+'Niv3_Pub '!K42</f>
        <v>389</v>
      </c>
      <c r="L13" s="76">
        <f>+'Niv3_Pub '!L42</f>
        <v>106</v>
      </c>
      <c r="M13" s="76">
        <f>+'Niv3_Pub '!M42</f>
        <v>20</v>
      </c>
      <c r="N13" s="76">
        <f>+'Niv3_Pub '!N42</f>
        <v>496</v>
      </c>
      <c r="O13" s="76">
        <f>+'Niv3_Pub '!O42</f>
        <v>170</v>
      </c>
      <c r="P13" s="99">
        <f>+'Niv3_Pub '!P42</f>
        <v>3983</v>
      </c>
      <c r="Q13" s="194">
        <f>+'Niv3_Pub '!Q42</f>
        <v>1698</v>
      </c>
      <c r="R13" s="13" t="s">
        <v>352</v>
      </c>
      <c r="S13" s="73">
        <f>+'Niv3_Pub '!S42</f>
        <v>116</v>
      </c>
      <c r="T13" s="73">
        <f>+'Niv3_Pub '!T42</f>
        <v>55</v>
      </c>
      <c r="U13" s="73">
        <f>+'Niv3_Pub '!U42</f>
        <v>48</v>
      </c>
      <c r="V13" s="73">
        <f>+'Niv3_Pub '!V42</f>
        <v>26</v>
      </c>
      <c r="W13" s="73">
        <f>+'Niv3_Pub '!W42</f>
        <v>4</v>
      </c>
      <c r="X13" s="73">
        <f>+'Niv3_Pub '!X42</f>
        <v>0</v>
      </c>
      <c r="Y13" s="73">
        <f>+'Niv3_Pub '!Y42</f>
        <v>72</v>
      </c>
      <c r="Z13" s="73">
        <f>+'Niv3_Pub '!Z42</f>
        <v>24</v>
      </c>
      <c r="AA13" s="73">
        <f>+'Niv3_Pub '!AA42</f>
        <v>116</v>
      </c>
      <c r="AB13" s="73">
        <f>+'Niv3_Pub '!AB42</f>
        <v>55</v>
      </c>
      <c r="AC13" s="73">
        <f>+'Niv3_Pub '!AC42</f>
        <v>31</v>
      </c>
      <c r="AD13" s="73">
        <f>+'Niv3_Pub '!AD42</f>
        <v>6</v>
      </c>
      <c r="AE13" s="73">
        <f>+'Niv3_Pub '!AE42</f>
        <v>138</v>
      </c>
      <c r="AF13" s="73">
        <f>+'Niv3_Pub '!AF42</f>
        <v>46</v>
      </c>
      <c r="AG13" s="99">
        <f>+'Niv3_Pub '!AG42</f>
        <v>525</v>
      </c>
      <c r="AH13" s="99">
        <f>+'Niv3_Pub '!AH42</f>
        <v>212</v>
      </c>
      <c r="AI13" s="13" t="s">
        <v>352</v>
      </c>
      <c r="AJ13" s="73">
        <f>+'Niv3_Pub '!AJ42</f>
        <v>38</v>
      </c>
      <c r="AK13" s="73">
        <f>+'Niv3_Pub '!AK42</f>
        <v>13</v>
      </c>
      <c r="AL13" s="73">
        <f>+'Niv3_Pub '!AL42</f>
        <v>6</v>
      </c>
      <c r="AM13" s="73">
        <f>+'Niv3_Pub '!AM42</f>
        <v>13</v>
      </c>
      <c r="AN13" s="73">
        <f>+'Niv3_Pub '!AN42</f>
        <v>16</v>
      </c>
      <c r="AO13" s="73">
        <f>+'Niv3_Pub '!AO42</f>
        <v>6</v>
      </c>
      <c r="AP13" s="73">
        <f>+'Niv3_Pub '!AP42</f>
        <v>13</v>
      </c>
      <c r="AQ13" s="73">
        <f>+'Niv3_Pub '!AQ42</f>
        <v>105</v>
      </c>
      <c r="AR13" s="73">
        <f>+'Niv3_Pub '!AR42</f>
        <v>99</v>
      </c>
      <c r="AS13" s="73">
        <f>+'Niv3_Pub '!AS42</f>
        <v>96</v>
      </c>
      <c r="AT13" s="73">
        <f>+'Niv3_Pub '!AT42</f>
        <v>3</v>
      </c>
      <c r="AU13" s="73">
        <f>+'Niv3_Pub '!AU42</f>
        <v>165</v>
      </c>
      <c r="AV13" s="73">
        <f>+'Niv3_Pub '!AV42</f>
        <v>27</v>
      </c>
      <c r="AW13" s="73">
        <f>+'Niv3_Pub '!AW42</f>
        <v>18</v>
      </c>
      <c r="AX13" s="73">
        <f>+'Niv3_Pub '!AX42</f>
        <v>4</v>
      </c>
      <c r="AY13" s="73">
        <f>+'Niv3_Pub '!AY42</f>
        <v>214</v>
      </c>
      <c r="AZ13" s="73">
        <f>+'Niv3_Pub '!AZ42</f>
        <v>59</v>
      </c>
      <c r="BA13" s="73">
        <f>+'Niv3_Pub '!BA42</f>
        <v>8</v>
      </c>
      <c r="BB13" s="73">
        <f>+'Niv3_Pub '!BB42</f>
        <v>8</v>
      </c>
      <c r="BC13" s="73">
        <f>+'Niv3_Pub '!BC42</f>
        <v>0</v>
      </c>
    </row>
    <row r="14" spans="1:55" ht="21.75" customHeight="1" x14ac:dyDescent="0.3">
      <c r="A14" s="13" t="s">
        <v>349</v>
      </c>
      <c r="B14" s="76">
        <f>+'Niv3_Pub '!B64</f>
        <v>3478</v>
      </c>
      <c r="C14" s="76">
        <f>+'Niv3_Pub '!C64</f>
        <v>1502</v>
      </c>
      <c r="D14" s="76">
        <f>+'Niv3_Pub '!D64</f>
        <v>982</v>
      </c>
      <c r="E14" s="76">
        <f>+'Niv3_Pub '!E64</f>
        <v>537</v>
      </c>
      <c r="F14" s="76">
        <f>+'Niv3_Pub '!F64</f>
        <v>454</v>
      </c>
      <c r="G14" s="76">
        <f>+'Niv3_Pub '!G64</f>
        <v>105</v>
      </c>
      <c r="H14" s="76">
        <f>+'Niv3_Pub '!H64</f>
        <v>882</v>
      </c>
      <c r="I14" s="76">
        <f>+'Niv3_Pub '!I64</f>
        <v>352</v>
      </c>
      <c r="J14" s="76">
        <f>+'Niv3_Pub '!J64</f>
        <v>1456</v>
      </c>
      <c r="K14" s="76">
        <f>+'Niv3_Pub '!K64</f>
        <v>794</v>
      </c>
      <c r="L14" s="76">
        <f>+'Niv3_Pub '!L64</f>
        <v>375</v>
      </c>
      <c r="M14" s="76">
        <f>+'Niv3_Pub '!M64</f>
        <v>98</v>
      </c>
      <c r="N14" s="76">
        <f>+'Niv3_Pub '!N64</f>
        <v>789</v>
      </c>
      <c r="O14" s="76">
        <f>+'Niv3_Pub '!O64</f>
        <v>315</v>
      </c>
      <c r="P14" s="99">
        <f>+'Niv3_Pub '!P64</f>
        <v>8416</v>
      </c>
      <c r="Q14" s="194">
        <f>+'Niv3_Pub '!Q64</f>
        <v>3703</v>
      </c>
      <c r="R14" s="13" t="s">
        <v>349</v>
      </c>
      <c r="S14" s="73">
        <f>+'Niv3_Pub '!S64</f>
        <v>474</v>
      </c>
      <c r="T14" s="73">
        <f>+'Niv3_Pub '!T64</f>
        <v>222</v>
      </c>
      <c r="U14" s="73">
        <f>+'Niv3_Pub '!U64</f>
        <v>189</v>
      </c>
      <c r="V14" s="73">
        <f>+'Niv3_Pub '!V64</f>
        <v>103</v>
      </c>
      <c r="W14" s="73">
        <f>+'Niv3_Pub '!W64</f>
        <v>102</v>
      </c>
      <c r="X14" s="73">
        <f>+'Niv3_Pub '!X64</f>
        <v>19</v>
      </c>
      <c r="Y14" s="73">
        <f>+'Niv3_Pub '!Y64</f>
        <v>108</v>
      </c>
      <c r="Z14" s="73">
        <f>+'Niv3_Pub '!Z64</f>
        <v>48</v>
      </c>
      <c r="AA14" s="73">
        <f>+'Niv3_Pub '!AA64</f>
        <v>458</v>
      </c>
      <c r="AB14" s="73">
        <f>+'Niv3_Pub '!AB64</f>
        <v>243</v>
      </c>
      <c r="AC14" s="73">
        <f>+'Niv3_Pub '!AC64</f>
        <v>149</v>
      </c>
      <c r="AD14" s="73">
        <f>+'Niv3_Pub '!AD64</f>
        <v>30</v>
      </c>
      <c r="AE14" s="73">
        <f>+'Niv3_Pub '!AE64</f>
        <v>303</v>
      </c>
      <c r="AF14" s="73">
        <f>+'Niv3_Pub '!AF64</f>
        <v>116</v>
      </c>
      <c r="AG14" s="99">
        <f>+'Niv3_Pub '!AG64</f>
        <v>1783</v>
      </c>
      <c r="AH14" s="99">
        <f>+'Niv3_Pub '!AH64</f>
        <v>781</v>
      </c>
      <c r="AI14" s="13" t="s">
        <v>349</v>
      </c>
      <c r="AJ14" s="73">
        <f>+'Niv3_Pub '!AJ64</f>
        <v>79</v>
      </c>
      <c r="AK14" s="73">
        <f>+'Niv3_Pub '!AK64</f>
        <v>28</v>
      </c>
      <c r="AL14" s="73">
        <f>+'Niv3_Pub '!AL64</f>
        <v>15</v>
      </c>
      <c r="AM14" s="73">
        <f>+'Niv3_Pub '!AM64</f>
        <v>25</v>
      </c>
      <c r="AN14" s="73">
        <f>+'Niv3_Pub '!AN64</f>
        <v>37</v>
      </c>
      <c r="AO14" s="73">
        <f>+'Niv3_Pub '!AO64</f>
        <v>15</v>
      </c>
      <c r="AP14" s="73">
        <f>+'Niv3_Pub '!AP64</f>
        <v>26</v>
      </c>
      <c r="AQ14" s="73">
        <f>+'Niv3_Pub '!AQ64</f>
        <v>225</v>
      </c>
      <c r="AR14" s="73">
        <f>+'Niv3_Pub '!AR64</f>
        <v>231</v>
      </c>
      <c r="AS14" s="73">
        <f>+'Niv3_Pub '!AS64</f>
        <v>211</v>
      </c>
      <c r="AT14" s="73">
        <f>+'Niv3_Pub '!AT64</f>
        <v>20</v>
      </c>
      <c r="AU14" s="73">
        <f>+'Niv3_Pub '!AU64</f>
        <v>422</v>
      </c>
      <c r="AV14" s="73">
        <f>+'Niv3_Pub '!AV64</f>
        <v>25</v>
      </c>
      <c r="AW14" s="73">
        <f>+'Niv3_Pub '!AW64</f>
        <v>28</v>
      </c>
      <c r="AX14" s="73">
        <f>+'Niv3_Pub '!AX64</f>
        <v>3</v>
      </c>
      <c r="AY14" s="73">
        <f>+'Niv3_Pub '!AY64</f>
        <v>478</v>
      </c>
      <c r="AZ14" s="73">
        <f>+'Niv3_Pub '!AZ64</f>
        <v>289</v>
      </c>
      <c r="BA14" s="73">
        <f>+'Niv3_Pub '!BA64</f>
        <v>22</v>
      </c>
      <c r="BB14" s="73">
        <f>+'Niv3_Pub '!BB64</f>
        <v>22</v>
      </c>
      <c r="BC14" s="73">
        <f>+'Niv3_Pub '!BC64</f>
        <v>0</v>
      </c>
    </row>
    <row r="15" spans="1:55" ht="21.75" customHeight="1" x14ac:dyDescent="0.3">
      <c r="A15" s="13" t="s">
        <v>350</v>
      </c>
      <c r="B15" s="76">
        <f>+'Niv3_Pub '!B100</f>
        <v>1808</v>
      </c>
      <c r="C15" s="76">
        <f>+'Niv3_Pub '!C100</f>
        <v>737</v>
      </c>
      <c r="D15" s="76">
        <f>+'Niv3_Pub '!D100</f>
        <v>463</v>
      </c>
      <c r="E15" s="76">
        <f>+'Niv3_Pub '!E100</f>
        <v>268</v>
      </c>
      <c r="F15" s="76">
        <f>+'Niv3_Pub '!F100</f>
        <v>62</v>
      </c>
      <c r="G15" s="76">
        <f>+'Niv3_Pub '!G100</f>
        <v>10</v>
      </c>
      <c r="H15" s="76">
        <f>+'Niv3_Pub '!H100</f>
        <v>561</v>
      </c>
      <c r="I15" s="76">
        <f>+'Niv3_Pub '!I100</f>
        <v>193</v>
      </c>
      <c r="J15" s="76">
        <f>+'Niv3_Pub '!J100</f>
        <v>749</v>
      </c>
      <c r="K15" s="76">
        <f>+'Niv3_Pub '!K100</f>
        <v>382</v>
      </c>
      <c r="L15" s="76">
        <f>+'Niv3_Pub '!L100</f>
        <v>88</v>
      </c>
      <c r="M15" s="76">
        <f>+'Niv3_Pub '!M100</f>
        <v>18</v>
      </c>
      <c r="N15" s="76">
        <f>+'Niv3_Pub '!N100</f>
        <v>497</v>
      </c>
      <c r="O15" s="76">
        <f>+'Niv3_Pub '!O100</f>
        <v>156</v>
      </c>
      <c r="P15" s="99">
        <f>+'Niv3_Pub '!P100</f>
        <v>4228</v>
      </c>
      <c r="Q15" s="194">
        <f>+'Niv3_Pub '!Q100</f>
        <v>1764</v>
      </c>
      <c r="R15" s="13" t="s">
        <v>350</v>
      </c>
      <c r="S15" s="73">
        <f>+'Niv3_Pub '!S100</f>
        <v>227</v>
      </c>
      <c r="T15" s="73">
        <f>+'Niv3_Pub '!T100</f>
        <v>92</v>
      </c>
      <c r="U15" s="73">
        <f>+'Niv3_Pub '!U100</f>
        <v>67</v>
      </c>
      <c r="V15" s="73">
        <f>+'Niv3_Pub '!V100</f>
        <v>33</v>
      </c>
      <c r="W15" s="73">
        <f>+'Niv3_Pub '!W100</f>
        <v>8</v>
      </c>
      <c r="X15" s="73">
        <f>+'Niv3_Pub '!X100</f>
        <v>2</v>
      </c>
      <c r="Y15" s="73">
        <f>+'Niv3_Pub '!Y100</f>
        <v>78</v>
      </c>
      <c r="Z15" s="73">
        <f>+'Niv3_Pub '!Z100</f>
        <v>22</v>
      </c>
      <c r="AA15" s="73">
        <f>+'Niv3_Pub '!AA100</f>
        <v>181</v>
      </c>
      <c r="AB15" s="73">
        <f>+'Niv3_Pub '!AB100</f>
        <v>100</v>
      </c>
      <c r="AC15" s="73">
        <f>+'Niv3_Pub '!AC100</f>
        <v>29</v>
      </c>
      <c r="AD15" s="73">
        <f>+'Niv3_Pub '!AD100</f>
        <v>6</v>
      </c>
      <c r="AE15" s="73">
        <f>+'Niv3_Pub '!AE100</f>
        <v>155</v>
      </c>
      <c r="AF15" s="73">
        <f>+'Niv3_Pub '!AF100</f>
        <v>57</v>
      </c>
      <c r="AG15" s="99">
        <f>+'Niv3_Pub '!AG100</f>
        <v>745</v>
      </c>
      <c r="AH15" s="99">
        <f>+'Niv3_Pub '!AH100</f>
        <v>312</v>
      </c>
      <c r="AI15" s="13" t="s">
        <v>350</v>
      </c>
      <c r="AJ15" s="73">
        <f>+'Niv3_Pub '!AJ100</f>
        <v>42</v>
      </c>
      <c r="AK15" s="73">
        <f>+'Niv3_Pub '!AK100</f>
        <v>15</v>
      </c>
      <c r="AL15" s="73">
        <f>+'Niv3_Pub '!AL100</f>
        <v>5</v>
      </c>
      <c r="AM15" s="73">
        <f>+'Niv3_Pub '!AM100</f>
        <v>17</v>
      </c>
      <c r="AN15" s="73">
        <f>+'Niv3_Pub '!AN100</f>
        <v>21</v>
      </c>
      <c r="AO15" s="73">
        <f>+'Niv3_Pub '!AO100</f>
        <v>7</v>
      </c>
      <c r="AP15" s="73">
        <f>+'Niv3_Pub '!AP100</f>
        <v>16</v>
      </c>
      <c r="AQ15" s="73">
        <f>+'Niv3_Pub '!AQ100</f>
        <v>119</v>
      </c>
      <c r="AR15" s="73">
        <f>+'Niv3_Pub '!AR100</f>
        <v>118</v>
      </c>
      <c r="AS15" s="73">
        <f>+'Niv3_Pub '!AS100</f>
        <v>112</v>
      </c>
      <c r="AT15" s="73">
        <f>+'Niv3_Pub '!AT100</f>
        <v>6</v>
      </c>
      <c r="AU15" s="73">
        <f>+'Niv3_Pub '!AU100</f>
        <v>223</v>
      </c>
      <c r="AV15" s="73">
        <f>+'Niv3_Pub '!AV100</f>
        <v>16</v>
      </c>
      <c r="AW15" s="73">
        <f>+'Niv3_Pub '!AW100</f>
        <v>1</v>
      </c>
      <c r="AX15" s="73">
        <f>+'Niv3_Pub '!AX100</f>
        <v>1</v>
      </c>
      <c r="AY15" s="73">
        <f>+'Niv3_Pub '!AY100</f>
        <v>241</v>
      </c>
      <c r="AZ15" s="73">
        <f>+'Niv3_Pub '!AZ100</f>
        <v>102</v>
      </c>
      <c r="BA15" s="73">
        <f>+'Niv3_Pub '!BA100</f>
        <v>15</v>
      </c>
      <c r="BB15" s="73">
        <f>+'Niv3_Pub '!BB100</f>
        <v>15</v>
      </c>
      <c r="BC15" s="73">
        <f>+'Niv3_Pub '!BC100</f>
        <v>0</v>
      </c>
    </row>
    <row r="16" spans="1:55" ht="21.75" customHeight="1" x14ac:dyDescent="0.3">
      <c r="A16" s="13" t="s">
        <v>367</v>
      </c>
      <c r="B16" s="76">
        <f>+'Niv3_Pub '!B133</f>
        <v>2303</v>
      </c>
      <c r="C16" s="76">
        <f>+'Niv3_Pub '!C133</f>
        <v>1064</v>
      </c>
      <c r="D16" s="76">
        <f>+'Niv3_Pub '!D133</f>
        <v>732</v>
      </c>
      <c r="E16" s="76">
        <f>+'Niv3_Pub '!E133</f>
        <v>425</v>
      </c>
      <c r="F16" s="76">
        <f>+'Niv3_Pub '!F133</f>
        <v>263</v>
      </c>
      <c r="G16" s="76">
        <f>+'Niv3_Pub '!G133</f>
        <v>64</v>
      </c>
      <c r="H16" s="76">
        <f>+'Niv3_Pub '!H133</f>
        <v>951</v>
      </c>
      <c r="I16" s="76">
        <f>+'Niv3_Pub '!I133</f>
        <v>420</v>
      </c>
      <c r="J16" s="76">
        <f>+'Niv3_Pub '!J133</f>
        <v>939</v>
      </c>
      <c r="K16" s="76">
        <f>+'Niv3_Pub '!K133</f>
        <v>565</v>
      </c>
      <c r="L16" s="76">
        <f>+'Niv3_Pub '!L133</f>
        <v>169</v>
      </c>
      <c r="M16" s="76">
        <f>+'Niv3_Pub '!M133</f>
        <v>46</v>
      </c>
      <c r="N16" s="76">
        <f>+'Niv3_Pub '!N133</f>
        <v>810</v>
      </c>
      <c r="O16" s="76">
        <f>+'Niv3_Pub '!O133</f>
        <v>320</v>
      </c>
      <c r="P16" s="99">
        <f>+'Niv3_Pub '!P133</f>
        <v>6167</v>
      </c>
      <c r="Q16" s="194">
        <f>+'Niv3_Pub '!Q133</f>
        <v>2904</v>
      </c>
      <c r="R16" s="13" t="s">
        <v>367</v>
      </c>
      <c r="S16" s="73">
        <f>+'Niv3_Pub '!S133</f>
        <v>294</v>
      </c>
      <c r="T16" s="73">
        <f>+'Niv3_Pub '!T133</f>
        <v>155</v>
      </c>
      <c r="U16" s="73">
        <f>+'Niv3_Pub '!U133</f>
        <v>87</v>
      </c>
      <c r="V16" s="73">
        <f>+'Niv3_Pub '!V133</f>
        <v>51</v>
      </c>
      <c r="W16" s="73">
        <f>+'Niv3_Pub '!W133</f>
        <v>49</v>
      </c>
      <c r="X16" s="73">
        <f>+'Niv3_Pub '!X133</f>
        <v>11</v>
      </c>
      <c r="Y16" s="73">
        <f>+'Niv3_Pub '!Y133</f>
        <v>185</v>
      </c>
      <c r="Z16" s="73">
        <f>+'Niv3_Pub '!Z133</f>
        <v>79</v>
      </c>
      <c r="AA16" s="73">
        <f>+'Niv3_Pub '!AA133</f>
        <v>246</v>
      </c>
      <c r="AB16" s="73">
        <f>+'Niv3_Pub '!AB133</f>
        <v>137</v>
      </c>
      <c r="AC16" s="73">
        <f>+'Niv3_Pub '!AC133</f>
        <v>31</v>
      </c>
      <c r="AD16" s="73">
        <f>+'Niv3_Pub '!AD133</f>
        <v>6</v>
      </c>
      <c r="AE16" s="73">
        <f>+'Niv3_Pub '!AE133</f>
        <v>261</v>
      </c>
      <c r="AF16" s="73">
        <f>+'Niv3_Pub '!AF133</f>
        <v>97</v>
      </c>
      <c r="AG16" s="99">
        <f>+'Niv3_Pub '!AG133</f>
        <v>1153</v>
      </c>
      <c r="AH16" s="99">
        <f>+'Niv3_Pub '!AH133</f>
        <v>536</v>
      </c>
      <c r="AI16" s="13" t="s">
        <v>367</v>
      </c>
      <c r="AJ16" s="73">
        <f>+'Niv3_Pub '!AJ133</f>
        <v>52</v>
      </c>
      <c r="AK16" s="73">
        <f>+'Niv3_Pub '!AK133</f>
        <v>21</v>
      </c>
      <c r="AL16" s="73">
        <f>+'Niv3_Pub '!AL133</f>
        <v>10</v>
      </c>
      <c r="AM16" s="73">
        <f>+'Niv3_Pub '!AM133</f>
        <v>26</v>
      </c>
      <c r="AN16" s="73">
        <f>+'Niv3_Pub '!AN133</f>
        <v>23</v>
      </c>
      <c r="AO16" s="73">
        <f>+'Niv3_Pub '!AO133</f>
        <v>9</v>
      </c>
      <c r="AP16" s="73">
        <f>+'Niv3_Pub '!AP133</f>
        <v>26</v>
      </c>
      <c r="AQ16" s="73">
        <f>+'Niv3_Pub '!AQ133</f>
        <v>167</v>
      </c>
      <c r="AR16" s="73">
        <f>+'Niv3_Pub '!AR133</f>
        <v>163</v>
      </c>
      <c r="AS16" s="73">
        <f>+'Niv3_Pub '!AS133</f>
        <v>154</v>
      </c>
      <c r="AT16" s="73">
        <f>+'Niv3_Pub '!AT133</f>
        <v>9</v>
      </c>
      <c r="AU16" s="73">
        <f>+'Niv3_Pub '!AU133</f>
        <v>309</v>
      </c>
      <c r="AV16" s="73">
        <f>+'Niv3_Pub '!AV133</f>
        <v>27</v>
      </c>
      <c r="AW16" s="73">
        <f>+'Niv3_Pub '!AW133</f>
        <v>5</v>
      </c>
      <c r="AX16" s="73">
        <f>+'Niv3_Pub '!AX133</f>
        <v>2</v>
      </c>
      <c r="AY16" s="73">
        <f>+'Niv3_Pub '!AY133</f>
        <v>343</v>
      </c>
      <c r="AZ16" s="73">
        <f>+'Niv3_Pub '!AZ133</f>
        <v>109</v>
      </c>
      <c r="BA16" s="73">
        <f>+'Niv3_Pub '!BA133</f>
        <v>16</v>
      </c>
      <c r="BB16" s="73">
        <f>+'Niv3_Pub '!BB133</f>
        <v>16</v>
      </c>
      <c r="BC16" s="73">
        <f>+'Niv3_Pub '!BC133</f>
        <v>0</v>
      </c>
    </row>
    <row r="17" spans="1:55" ht="21.75" customHeight="1" x14ac:dyDescent="0.3">
      <c r="A17" s="53" t="s">
        <v>351</v>
      </c>
      <c r="B17" s="77">
        <f>+'Niv3_Pub '!B164</f>
        <v>1648</v>
      </c>
      <c r="C17" s="77">
        <f>+'Niv3_Pub '!C164</f>
        <v>636</v>
      </c>
      <c r="D17" s="77">
        <f>+'Niv3_Pub '!D164</f>
        <v>962</v>
      </c>
      <c r="E17" s="77">
        <f>+'Niv3_Pub '!E164</f>
        <v>213</v>
      </c>
      <c r="F17" s="77">
        <f>+'Niv3_Pub '!F164</f>
        <v>51</v>
      </c>
      <c r="G17" s="77">
        <f>+'Niv3_Pub '!G164</f>
        <v>7</v>
      </c>
      <c r="H17" s="77">
        <f>+'Niv3_Pub '!H164</f>
        <v>452</v>
      </c>
      <c r="I17" s="77">
        <f>+'Niv3_Pub '!I164</f>
        <v>142</v>
      </c>
      <c r="J17" s="77">
        <f>+'Niv3_Pub '!J164</f>
        <v>1036</v>
      </c>
      <c r="K17" s="77">
        <f>+'Niv3_Pub '!K164</f>
        <v>408</v>
      </c>
      <c r="L17" s="77">
        <f>+'Niv3_Pub '!L164</f>
        <v>69</v>
      </c>
      <c r="M17" s="77">
        <f>+'Niv3_Pub '!M164</f>
        <v>14</v>
      </c>
      <c r="N17" s="77">
        <f>+'Niv3_Pub '!N164</f>
        <v>491</v>
      </c>
      <c r="O17" s="77">
        <f>+'Niv3_Pub '!O164</f>
        <v>132</v>
      </c>
      <c r="P17" s="228">
        <f>+'Niv3_Pub '!P164</f>
        <v>4709</v>
      </c>
      <c r="Q17" s="195">
        <f>+'Niv3_Pub '!Q164</f>
        <v>1552</v>
      </c>
      <c r="R17" s="53" t="s">
        <v>351</v>
      </c>
      <c r="S17" s="74">
        <f>+'Niv3_Pub '!S164</f>
        <v>182</v>
      </c>
      <c r="T17" s="74">
        <f>+'Niv3_Pub '!T164</f>
        <v>66</v>
      </c>
      <c r="U17" s="74">
        <f>+'Niv3_Pub '!U164</f>
        <v>83</v>
      </c>
      <c r="V17" s="74">
        <f>+'Niv3_Pub '!V164</f>
        <v>38</v>
      </c>
      <c r="W17" s="74">
        <f>+'Niv3_Pub '!W164</f>
        <v>13</v>
      </c>
      <c r="X17" s="74">
        <f>+'Niv3_Pub '!X164</f>
        <v>2</v>
      </c>
      <c r="Y17" s="74">
        <f>+'Niv3_Pub '!Y164</f>
        <v>99</v>
      </c>
      <c r="Z17" s="74">
        <f>+'Niv3_Pub '!Z164</f>
        <v>39</v>
      </c>
      <c r="AA17" s="74">
        <f>+'Niv3_Pub '!AA164</f>
        <v>373</v>
      </c>
      <c r="AB17" s="74">
        <f>+'Niv3_Pub '!AB164</f>
        <v>137</v>
      </c>
      <c r="AC17" s="74">
        <f>+'Niv3_Pub '!AC164</f>
        <v>14</v>
      </c>
      <c r="AD17" s="74">
        <f>+'Niv3_Pub '!AD164</f>
        <v>3</v>
      </c>
      <c r="AE17" s="74">
        <f>+'Niv3_Pub '!AE164</f>
        <v>161</v>
      </c>
      <c r="AF17" s="74">
        <f>+'Niv3_Pub '!AF164</f>
        <v>39</v>
      </c>
      <c r="AG17" s="228">
        <f>+'Niv3_Pub '!AG164</f>
        <v>925</v>
      </c>
      <c r="AH17" s="228">
        <f>+'Niv3_Pub '!AH164</f>
        <v>324</v>
      </c>
      <c r="AI17" s="53" t="s">
        <v>351</v>
      </c>
      <c r="AJ17" s="74">
        <f>+'Niv3_Pub '!AJ164</f>
        <v>38</v>
      </c>
      <c r="AK17" s="74">
        <f>+'Niv3_Pub '!AK164</f>
        <v>20</v>
      </c>
      <c r="AL17" s="74">
        <f>+'Niv3_Pub '!AL164</f>
        <v>4</v>
      </c>
      <c r="AM17" s="74">
        <f>+'Niv3_Pub '!AM164</f>
        <v>21</v>
      </c>
      <c r="AN17" s="74">
        <f>+'Niv3_Pub '!AN164</f>
        <v>27</v>
      </c>
      <c r="AO17" s="74">
        <f>+'Niv3_Pub '!AO164</f>
        <v>4</v>
      </c>
      <c r="AP17" s="74">
        <f>+'Niv3_Pub '!AP164</f>
        <v>16</v>
      </c>
      <c r="AQ17" s="74">
        <f>+'Niv3_Pub '!AQ164</f>
        <v>130</v>
      </c>
      <c r="AR17" s="74">
        <f>+'Niv3_Pub '!AR164</f>
        <v>149</v>
      </c>
      <c r="AS17" s="74">
        <f>+'Niv3_Pub '!AS164</f>
        <v>141</v>
      </c>
      <c r="AT17" s="74">
        <f>+'Niv3_Pub '!AT164</f>
        <v>8</v>
      </c>
      <c r="AU17" s="74">
        <f>+'Niv3_Pub '!AU164</f>
        <v>252</v>
      </c>
      <c r="AV17" s="74">
        <f>+'Niv3_Pub '!AV164</f>
        <v>8</v>
      </c>
      <c r="AW17" s="74">
        <f>+'Niv3_Pub '!AW164</f>
        <v>16</v>
      </c>
      <c r="AX17" s="74">
        <f>+'Niv3_Pub '!AX164</f>
        <v>1</v>
      </c>
      <c r="AY17" s="74">
        <f>+'Niv3_Pub '!AY164</f>
        <v>277</v>
      </c>
      <c r="AZ17" s="74">
        <f>+'Niv3_Pub '!AZ164</f>
        <v>185</v>
      </c>
      <c r="BA17" s="74">
        <f>+'Niv3_Pub '!BA164</f>
        <v>20</v>
      </c>
      <c r="BB17" s="74">
        <f>+'Niv3_Pub '!BB164</f>
        <v>20</v>
      </c>
      <c r="BC17" s="74">
        <f>+'Niv3_Pub '!BC164</f>
        <v>0</v>
      </c>
    </row>
    <row r="18" spans="1:55" ht="21.75" customHeight="1" x14ac:dyDescent="0.25">
      <c r="A18" s="54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54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54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54"/>
    </row>
    <row r="19" spans="1:55" ht="19.5" customHeight="1" x14ac:dyDescent="0.3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  <c r="Q19" s="55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5"/>
      <c r="AH19" s="55"/>
      <c r="AI19" s="54"/>
      <c r="AJ19" s="54"/>
      <c r="AK19" s="54"/>
      <c r="AL19" s="54"/>
      <c r="AM19" s="54"/>
      <c r="AN19" s="54"/>
      <c r="AO19" s="54"/>
      <c r="AP19" s="54"/>
      <c r="AQ19" s="55"/>
      <c r="AR19" s="54"/>
      <c r="AS19" s="54"/>
      <c r="AT19" s="54"/>
      <c r="AU19" s="54"/>
      <c r="AV19" s="54"/>
      <c r="AW19" s="54"/>
      <c r="AX19" s="54"/>
      <c r="AY19" s="54"/>
      <c r="AZ19" s="54"/>
    </row>
    <row r="20" spans="1:55" ht="17.25" customHeight="1" x14ac:dyDescent="0.25">
      <c r="A20" s="29" t="s">
        <v>265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 t="s">
        <v>266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 t="s">
        <v>379</v>
      </c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55" ht="15" customHeight="1" x14ac:dyDescent="0.25">
      <c r="A21" s="29" t="s">
        <v>244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 t="s">
        <v>244</v>
      </c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 t="s">
        <v>267</v>
      </c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55" ht="15" customHeight="1" x14ac:dyDescent="0.25">
      <c r="A22" s="29" t="s">
        <v>150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 t="s">
        <v>150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 t="s">
        <v>150</v>
      </c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55" ht="1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55" ht="18" customHeight="1" x14ac:dyDescent="0.25">
      <c r="A24" s="28" t="s">
        <v>347</v>
      </c>
      <c r="N24" s="29" t="s">
        <v>323</v>
      </c>
      <c r="O24" s="29"/>
      <c r="R24" s="28" t="s">
        <v>347</v>
      </c>
      <c r="AE24" s="29" t="s">
        <v>323</v>
      </c>
      <c r="AF24" s="29"/>
      <c r="AI24" s="28" t="s">
        <v>347</v>
      </c>
      <c r="AY24" s="29" t="s">
        <v>323</v>
      </c>
      <c r="AZ24" s="29"/>
    </row>
    <row r="25" spans="1:55" ht="18" customHeight="1" x14ac:dyDescent="0.25">
      <c r="N25" s="29"/>
      <c r="O25" s="29"/>
      <c r="AE25" s="29"/>
      <c r="AF25" s="29"/>
      <c r="AY25" s="29"/>
      <c r="AZ25" s="29"/>
    </row>
    <row r="26" spans="1:55" ht="21" customHeight="1" x14ac:dyDescent="0.25">
      <c r="A26" s="10"/>
      <c r="B26" s="31" t="s">
        <v>353</v>
      </c>
      <c r="C26" s="32"/>
      <c r="D26" s="31" t="s">
        <v>354</v>
      </c>
      <c r="E26" s="32"/>
      <c r="F26" s="31" t="s">
        <v>355</v>
      </c>
      <c r="G26" s="32"/>
      <c r="H26" s="31" t="s">
        <v>356</v>
      </c>
      <c r="I26" s="32"/>
      <c r="J26" s="31" t="s">
        <v>357</v>
      </c>
      <c r="K26" s="32"/>
      <c r="L26" s="31" t="s">
        <v>358</v>
      </c>
      <c r="M26" s="32"/>
      <c r="N26" s="31" t="s">
        <v>359</v>
      </c>
      <c r="O26" s="32"/>
      <c r="P26" s="31" t="s">
        <v>324</v>
      </c>
      <c r="Q26" s="32"/>
      <c r="R26" s="10"/>
      <c r="S26" s="31" t="s">
        <v>353</v>
      </c>
      <c r="T26" s="32"/>
      <c r="U26" s="31" t="s">
        <v>354</v>
      </c>
      <c r="V26" s="32"/>
      <c r="W26" s="31" t="s">
        <v>355</v>
      </c>
      <c r="X26" s="32"/>
      <c r="Y26" s="31" t="s">
        <v>356</v>
      </c>
      <c r="Z26" s="32"/>
      <c r="AA26" s="31" t="s">
        <v>357</v>
      </c>
      <c r="AB26" s="32"/>
      <c r="AC26" s="31" t="s">
        <v>358</v>
      </c>
      <c r="AD26" s="32"/>
      <c r="AE26" s="31" t="s">
        <v>359</v>
      </c>
      <c r="AF26" s="32"/>
      <c r="AG26" s="31" t="s">
        <v>324</v>
      </c>
      <c r="AH26" s="32"/>
      <c r="AI26" s="10"/>
      <c r="AJ26" s="462" t="s">
        <v>360</v>
      </c>
      <c r="AK26" s="463"/>
      <c r="AL26" s="463"/>
      <c r="AM26" s="463"/>
      <c r="AN26" s="463"/>
      <c r="AO26" s="463"/>
      <c r="AP26" s="463"/>
      <c r="AQ26" s="464"/>
      <c r="AR26" s="355" t="s">
        <v>7</v>
      </c>
      <c r="AS26" s="118"/>
      <c r="AT26" s="117"/>
      <c r="AU26" s="306" t="s">
        <v>527</v>
      </c>
      <c r="AV26" s="360"/>
      <c r="AW26" s="118"/>
      <c r="AX26" s="247"/>
      <c r="AY26" s="117"/>
      <c r="AZ26" s="361" t="s">
        <v>528</v>
      </c>
      <c r="BA26" s="306" t="s">
        <v>529</v>
      </c>
      <c r="BB26" s="355"/>
      <c r="BC26" s="362">
        <v>0</v>
      </c>
    </row>
    <row r="27" spans="1:55" ht="24.75" customHeight="1" x14ac:dyDescent="0.25">
      <c r="A27" s="53" t="s">
        <v>378</v>
      </c>
      <c r="B27" s="33" t="s">
        <v>375</v>
      </c>
      <c r="C27" s="33" t="s">
        <v>330</v>
      </c>
      <c r="D27" s="33" t="s">
        <v>375</v>
      </c>
      <c r="E27" s="33" t="s">
        <v>330</v>
      </c>
      <c r="F27" s="33" t="s">
        <v>375</v>
      </c>
      <c r="G27" s="33" t="s">
        <v>330</v>
      </c>
      <c r="H27" s="33" t="s">
        <v>375</v>
      </c>
      <c r="I27" s="33" t="s">
        <v>330</v>
      </c>
      <c r="J27" s="33" t="s">
        <v>375</v>
      </c>
      <c r="K27" s="33" t="s">
        <v>330</v>
      </c>
      <c r="L27" s="51" t="s">
        <v>375</v>
      </c>
      <c r="M27" s="51" t="s">
        <v>330</v>
      </c>
      <c r="N27" s="51" t="s">
        <v>375</v>
      </c>
      <c r="O27" s="33" t="s">
        <v>330</v>
      </c>
      <c r="P27" s="33" t="s">
        <v>375</v>
      </c>
      <c r="Q27" s="33" t="s">
        <v>330</v>
      </c>
      <c r="R27" s="53" t="s">
        <v>378</v>
      </c>
      <c r="S27" s="33" t="s">
        <v>375</v>
      </c>
      <c r="T27" s="33" t="s">
        <v>330</v>
      </c>
      <c r="U27" s="33" t="s">
        <v>375</v>
      </c>
      <c r="V27" s="33" t="s">
        <v>330</v>
      </c>
      <c r="W27" s="33" t="s">
        <v>375</v>
      </c>
      <c r="X27" s="33" t="s">
        <v>330</v>
      </c>
      <c r="Y27" s="33" t="s">
        <v>375</v>
      </c>
      <c r="Z27" s="33" t="s">
        <v>330</v>
      </c>
      <c r="AA27" s="33" t="s">
        <v>375</v>
      </c>
      <c r="AB27" s="33" t="s">
        <v>330</v>
      </c>
      <c r="AC27" s="51" t="s">
        <v>375</v>
      </c>
      <c r="AD27" s="51" t="s">
        <v>330</v>
      </c>
      <c r="AE27" s="51" t="s">
        <v>375</v>
      </c>
      <c r="AF27" s="33" t="s">
        <v>330</v>
      </c>
      <c r="AG27" s="33" t="s">
        <v>375</v>
      </c>
      <c r="AH27" s="33" t="s">
        <v>330</v>
      </c>
      <c r="AI27" s="23" t="s">
        <v>378</v>
      </c>
      <c r="AJ27" s="284" t="s">
        <v>353</v>
      </c>
      <c r="AK27" s="284" t="s">
        <v>361</v>
      </c>
      <c r="AL27" s="284" t="s">
        <v>362</v>
      </c>
      <c r="AM27" s="284" t="s">
        <v>363</v>
      </c>
      <c r="AN27" s="284" t="s">
        <v>364</v>
      </c>
      <c r="AO27" s="284" t="s">
        <v>365</v>
      </c>
      <c r="AP27" s="284" t="s">
        <v>366</v>
      </c>
      <c r="AQ27" s="283" t="s">
        <v>331</v>
      </c>
      <c r="AR27" s="254" t="s">
        <v>535</v>
      </c>
      <c r="AS27" s="387" t="s">
        <v>542</v>
      </c>
      <c r="AT27" s="253" t="s">
        <v>543</v>
      </c>
      <c r="AU27" s="365" t="s">
        <v>538</v>
      </c>
      <c r="AV27" s="253" t="s">
        <v>539</v>
      </c>
      <c r="AW27" s="253" t="s">
        <v>346</v>
      </c>
      <c r="AX27" s="253" t="s">
        <v>4</v>
      </c>
      <c r="AY27" s="366" t="s">
        <v>541</v>
      </c>
      <c r="AZ27" s="367" t="s">
        <v>158</v>
      </c>
      <c r="BA27" s="368" t="s">
        <v>175</v>
      </c>
      <c r="BB27" s="307" t="s">
        <v>170</v>
      </c>
      <c r="BC27" s="368" t="s">
        <v>176</v>
      </c>
    </row>
    <row r="28" spans="1:55" x14ac:dyDescent="0.25">
      <c r="A28" s="13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13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255"/>
      <c r="AG28" s="85"/>
      <c r="AH28" s="85"/>
      <c r="AI28" s="10"/>
      <c r="AJ28" s="140"/>
      <c r="AK28" s="140"/>
      <c r="AL28" s="140"/>
      <c r="AM28" s="140"/>
      <c r="AN28" s="140"/>
      <c r="AO28" s="140"/>
      <c r="AP28" s="140"/>
      <c r="AQ28" s="140"/>
      <c r="AR28" s="261"/>
      <c r="AS28" s="104"/>
      <c r="AT28" s="105"/>
      <c r="AU28" s="262"/>
      <c r="AV28" s="263"/>
      <c r="AW28" s="264"/>
      <c r="AX28" s="265"/>
      <c r="AY28" s="88"/>
      <c r="AZ28" s="104"/>
      <c r="BA28" s="10"/>
      <c r="BB28" s="215"/>
      <c r="BC28" s="215"/>
    </row>
    <row r="29" spans="1:55" ht="18" customHeight="1" x14ac:dyDescent="0.3">
      <c r="A29" s="12" t="s">
        <v>332</v>
      </c>
      <c r="B29" s="12">
        <f t="shared" ref="B29:O29" si="3">SUM(B31:B36)</f>
        <v>16020</v>
      </c>
      <c r="C29" s="12">
        <f t="shared" si="3"/>
        <v>8549</v>
      </c>
      <c r="D29" s="12">
        <f t="shared" si="3"/>
        <v>5220</v>
      </c>
      <c r="E29" s="12">
        <f t="shared" si="3"/>
        <v>3074</v>
      </c>
      <c r="F29" s="12">
        <f t="shared" si="3"/>
        <v>2377</v>
      </c>
      <c r="G29" s="12">
        <f t="shared" si="3"/>
        <v>1006</v>
      </c>
      <c r="H29" s="12">
        <f t="shared" si="3"/>
        <v>2997</v>
      </c>
      <c r="I29" s="12">
        <f t="shared" si="3"/>
        <v>1480</v>
      </c>
      <c r="J29" s="12">
        <f t="shared" si="3"/>
        <v>10076</v>
      </c>
      <c r="K29" s="12">
        <f t="shared" si="3"/>
        <v>5614</v>
      </c>
      <c r="L29" s="12">
        <f t="shared" si="3"/>
        <v>1507</v>
      </c>
      <c r="M29" s="12">
        <f t="shared" si="3"/>
        <v>586</v>
      </c>
      <c r="N29" s="12">
        <f t="shared" si="3"/>
        <v>3026</v>
      </c>
      <c r="O29" s="12">
        <f t="shared" si="3"/>
        <v>1161</v>
      </c>
      <c r="P29" s="12">
        <f>SUM(P31:P36)</f>
        <v>41223</v>
      </c>
      <c r="Q29" s="12">
        <f>SUM(Q31:Q36)</f>
        <v>21470</v>
      </c>
      <c r="R29" s="12" t="s">
        <v>332</v>
      </c>
      <c r="S29" s="12">
        <f t="shared" ref="S29:AE29" si="4">SUM(S31:S36)</f>
        <v>756</v>
      </c>
      <c r="T29" s="12">
        <f t="shared" si="4"/>
        <v>412</v>
      </c>
      <c r="U29" s="12">
        <f t="shared" si="4"/>
        <v>207</v>
      </c>
      <c r="V29" s="12">
        <f t="shared" si="4"/>
        <v>108</v>
      </c>
      <c r="W29" s="12">
        <f t="shared" si="4"/>
        <v>89</v>
      </c>
      <c r="X29" s="12">
        <f t="shared" si="4"/>
        <v>31</v>
      </c>
      <c r="Y29" s="12">
        <f t="shared" si="4"/>
        <v>189</v>
      </c>
      <c r="Z29" s="12">
        <f t="shared" si="4"/>
        <v>91</v>
      </c>
      <c r="AA29" s="12">
        <f t="shared" si="4"/>
        <v>1723</v>
      </c>
      <c r="AB29" s="12">
        <f t="shared" si="4"/>
        <v>919</v>
      </c>
      <c r="AC29" s="12">
        <f t="shared" si="4"/>
        <v>304</v>
      </c>
      <c r="AD29" s="12">
        <f t="shared" si="4"/>
        <v>119</v>
      </c>
      <c r="AE29" s="12">
        <f t="shared" si="4"/>
        <v>716</v>
      </c>
      <c r="AF29" s="12">
        <f>SUM(AF31:AF36)</f>
        <v>238</v>
      </c>
      <c r="AG29" s="12">
        <f>SUM(AG31:AG36)</f>
        <v>3984</v>
      </c>
      <c r="AH29" s="12">
        <f>SUM(AH31:AH36)</f>
        <v>1918</v>
      </c>
      <c r="AI29" s="12" t="s">
        <v>332</v>
      </c>
      <c r="AJ29" s="12">
        <f t="shared" ref="AJ29:BA29" si="5">SUM(AJ31:AJ36)</f>
        <v>380</v>
      </c>
      <c r="AK29" s="12">
        <f t="shared" si="5"/>
        <v>170</v>
      </c>
      <c r="AL29" s="12">
        <f t="shared" si="5"/>
        <v>71</v>
      </c>
      <c r="AM29" s="12">
        <f t="shared" si="5"/>
        <v>106</v>
      </c>
      <c r="AN29" s="12">
        <f t="shared" si="5"/>
        <v>267</v>
      </c>
      <c r="AO29" s="12">
        <f t="shared" si="5"/>
        <v>75</v>
      </c>
      <c r="AP29" s="12">
        <f t="shared" si="5"/>
        <v>117</v>
      </c>
      <c r="AQ29" s="12">
        <f>SUM(AQ31:AQ36)</f>
        <v>1186</v>
      </c>
      <c r="AR29" s="12">
        <f t="shared" si="5"/>
        <v>1271</v>
      </c>
      <c r="AS29" s="12">
        <f t="shared" si="5"/>
        <v>1200</v>
      </c>
      <c r="AT29" s="12">
        <f t="shared" si="5"/>
        <v>71</v>
      </c>
      <c r="AU29" s="12">
        <f t="shared" si="5"/>
        <v>0</v>
      </c>
      <c r="AV29" s="12">
        <f t="shared" si="5"/>
        <v>0</v>
      </c>
      <c r="AW29" s="12">
        <f t="shared" si="5"/>
        <v>5</v>
      </c>
      <c r="AX29" s="12">
        <f t="shared" si="5"/>
        <v>3250</v>
      </c>
      <c r="AY29" s="12">
        <f t="shared" si="5"/>
        <v>3316</v>
      </c>
      <c r="AZ29" s="12">
        <f t="shared" si="5"/>
        <v>438</v>
      </c>
      <c r="BA29" s="12">
        <f t="shared" si="5"/>
        <v>258</v>
      </c>
      <c r="BB29" s="12">
        <f>SUM(BB31:BB36)</f>
        <v>251</v>
      </c>
      <c r="BC29" s="12">
        <f>SUM(BC31:BC36)</f>
        <v>7</v>
      </c>
    </row>
    <row r="30" spans="1:55" ht="1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2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54"/>
      <c r="AK30" s="13"/>
      <c r="AL30" s="54"/>
      <c r="AM30" s="13"/>
      <c r="AN30" s="54"/>
      <c r="AO30" s="13"/>
      <c r="AP30" s="54"/>
      <c r="AQ30" s="13"/>
      <c r="AR30" s="13"/>
      <c r="AS30" s="58"/>
      <c r="AT30" s="54"/>
      <c r="AU30" s="13"/>
      <c r="AV30" s="54"/>
      <c r="AW30" s="13"/>
      <c r="AX30" s="13"/>
      <c r="AY30" s="54"/>
      <c r="AZ30" s="13"/>
      <c r="BA30" s="266"/>
      <c r="BB30" s="266"/>
      <c r="BC30" s="266"/>
    </row>
    <row r="31" spans="1:55" ht="21.75" customHeight="1" x14ac:dyDescent="0.3">
      <c r="A31" s="13" t="s">
        <v>348</v>
      </c>
      <c r="B31" s="73">
        <f>+'Niv3 pr'!B10</f>
        <v>9234</v>
      </c>
      <c r="C31" s="73">
        <f>+'Niv3 pr'!C10</f>
        <v>5030</v>
      </c>
      <c r="D31" s="73">
        <f>+'Niv3 pr'!D10</f>
        <v>3163</v>
      </c>
      <c r="E31" s="73">
        <f>+'Niv3 pr'!E10</f>
        <v>1855</v>
      </c>
      <c r="F31" s="73">
        <f>+'Niv3 pr'!F10</f>
        <v>1818</v>
      </c>
      <c r="G31" s="73">
        <f>+'Niv3 pr'!G10</f>
        <v>745</v>
      </c>
      <c r="H31" s="73">
        <f>+'Niv3 pr'!H10</f>
        <v>1435</v>
      </c>
      <c r="I31" s="73">
        <f>+'Niv3 pr'!I10</f>
        <v>749</v>
      </c>
      <c r="J31" s="73">
        <f>+'Niv3 pr'!J10</f>
        <v>6084</v>
      </c>
      <c r="K31" s="73">
        <f>+'Niv3 pr'!K10</f>
        <v>3405</v>
      </c>
      <c r="L31" s="73">
        <f>+'Niv3 pr'!L10</f>
        <v>1116</v>
      </c>
      <c r="M31" s="73">
        <f>+'Niv3 pr'!M10</f>
        <v>427</v>
      </c>
      <c r="N31" s="73">
        <f>+'Niv3 pr'!N10</f>
        <v>1441</v>
      </c>
      <c r="O31" s="73">
        <f>+'Niv3 pr'!O10</f>
        <v>597</v>
      </c>
      <c r="P31" s="99">
        <f>+'Niv3 pr'!P10</f>
        <v>24291</v>
      </c>
      <c r="Q31" s="99">
        <f>+'Niv3 pr'!Q10</f>
        <v>12808</v>
      </c>
      <c r="R31" s="13" t="s">
        <v>348</v>
      </c>
      <c r="S31" s="73">
        <f>+'Niv3 pr'!S10</f>
        <v>420</v>
      </c>
      <c r="T31" s="73">
        <f>+'Niv3 pr'!T10</f>
        <v>218</v>
      </c>
      <c r="U31" s="73">
        <f>+'Niv3 pr'!U10</f>
        <v>132</v>
      </c>
      <c r="V31" s="73">
        <f>+'Niv3 pr'!V10</f>
        <v>74</v>
      </c>
      <c r="W31" s="73">
        <f>+'Niv3 pr'!W10</f>
        <v>68</v>
      </c>
      <c r="X31" s="73">
        <f>+'Niv3 pr'!X10</f>
        <v>26</v>
      </c>
      <c r="Y31" s="73">
        <f>+'Niv3 pr'!Y10</f>
        <v>83</v>
      </c>
      <c r="Z31" s="73">
        <f>+'Niv3 pr'!Z10</f>
        <v>40</v>
      </c>
      <c r="AA31" s="73">
        <f>+'Niv3 pr'!AA10</f>
        <v>994</v>
      </c>
      <c r="AB31" s="73">
        <f>+'Niv3 pr'!AB10</f>
        <v>513</v>
      </c>
      <c r="AC31" s="73">
        <f>+'Niv3 pr'!AC10</f>
        <v>208</v>
      </c>
      <c r="AD31" s="73">
        <f>+'Niv3 pr'!AD10</f>
        <v>76</v>
      </c>
      <c r="AE31" s="73">
        <f>+'Niv3 pr'!AE10</f>
        <v>335</v>
      </c>
      <c r="AF31" s="73">
        <f>+'Niv3 pr'!AF10</f>
        <v>112</v>
      </c>
      <c r="AG31" s="12">
        <f>+'Niv3 pr'!AG10</f>
        <v>2240</v>
      </c>
      <c r="AH31" s="12">
        <f>+'Niv3 pr'!AH10</f>
        <v>1059</v>
      </c>
      <c r="AI31" s="13" t="s">
        <v>348</v>
      </c>
      <c r="AJ31" s="73">
        <f>+'Niv3 pr'!AJ10</f>
        <v>235</v>
      </c>
      <c r="AK31" s="73">
        <f>+'Niv3 pr'!AK10</f>
        <v>107</v>
      </c>
      <c r="AL31" s="73">
        <f>+'Niv3 pr'!AL10</f>
        <v>54</v>
      </c>
      <c r="AM31" s="73">
        <f>+'Niv3 pr'!AM10</f>
        <v>50</v>
      </c>
      <c r="AN31" s="73">
        <f>+'Niv3 pr'!AN10</f>
        <v>173</v>
      </c>
      <c r="AO31" s="73">
        <f>+'Niv3 pr'!AO10</f>
        <v>57</v>
      </c>
      <c r="AP31" s="73">
        <f>+'Niv3 pr'!AP10</f>
        <v>71</v>
      </c>
      <c r="AQ31" s="73">
        <f>+'Niv3 pr'!AQ10</f>
        <v>747</v>
      </c>
      <c r="AR31" s="73">
        <f>+'Niv3 pr'!AR10</f>
        <v>799</v>
      </c>
      <c r="AS31" s="73">
        <f>+'Niv3 pr'!AS10</f>
        <v>753</v>
      </c>
      <c r="AT31" s="73">
        <f>+'Niv3 pr'!AT10</f>
        <v>46</v>
      </c>
      <c r="AU31" s="73">
        <f>+'Niv3 pr'!AU10</f>
        <v>0</v>
      </c>
      <c r="AV31" s="73">
        <f>+'Niv3 pr'!AV10</f>
        <v>0</v>
      </c>
      <c r="AW31" s="73">
        <f>+'Niv3 pr'!AW10</f>
        <v>0</v>
      </c>
      <c r="AX31" s="73">
        <f>+'Niv3 pr'!AX10</f>
        <v>2140</v>
      </c>
      <c r="AY31" s="73">
        <f>+'Niv3 pr'!AY10</f>
        <v>2140</v>
      </c>
      <c r="AZ31" s="73">
        <f>+'Niv3 pr'!AZ10</f>
        <v>309</v>
      </c>
      <c r="BA31" s="73">
        <f>+'Niv3 pr'!BA10</f>
        <v>170</v>
      </c>
      <c r="BB31" s="73">
        <f>+'Niv3 pr'!BB10</f>
        <v>166</v>
      </c>
      <c r="BC31" s="73">
        <f>+'Niv3 pr'!BC10</f>
        <v>4</v>
      </c>
    </row>
    <row r="32" spans="1:55" ht="21.75" customHeight="1" x14ac:dyDescent="0.3">
      <c r="A32" s="13" t="s">
        <v>352</v>
      </c>
      <c r="B32" s="73">
        <f>+'Niv3 pr'!B42</f>
        <v>1125</v>
      </c>
      <c r="C32" s="73">
        <f>+'Niv3 pr'!C42</f>
        <v>573</v>
      </c>
      <c r="D32" s="73">
        <f>+'Niv3 pr'!D42</f>
        <v>446</v>
      </c>
      <c r="E32" s="73">
        <f>+'Niv3 pr'!E42</f>
        <v>245</v>
      </c>
      <c r="F32" s="73">
        <f>+'Niv3 pr'!F42</f>
        <v>11</v>
      </c>
      <c r="G32" s="73">
        <f>+'Niv3 pr'!G42</f>
        <v>1</v>
      </c>
      <c r="H32" s="73">
        <f>+'Niv3 pr'!H42</f>
        <v>247</v>
      </c>
      <c r="I32" s="73">
        <f>+'Niv3 pr'!I42</f>
        <v>115</v>
      </c>
      <c r="J32" s="73">
        <f>+'Niv3 pr'!J42</f>
        <v>733</v>
      </c>
      <c r="K32" s="73">
        <f>+'Niv3 pr'!K42</f>
        <v>413</v>
      </c>
      <c r="L32" s="73">
        <f>+'Niv3 pr'!L42</f>
        <v>9</v>
      </c>
      <c r="M32" s="73">
        <f>+'Niv3 pr'!M42</f>
        <v>1</v>
      </c>
      <c r="N32" s="73">
        <f>+'Niv3 pr'!N42</f>
        <v>224</v>
      </c>
      <c r="O32" s="73">
        <f>+'Niv3 pr'!O42</f>
        <v>78</v>
      </c>
      <c r="P32" s="12">
        <f>+B32+D32+F32+H32+J32+L32+N32</f>
        <v>2795</v>
      </c>
      <c r="Q32" s="12">
        <f>+'Niv3 pr'!Q42</f>
        <v>1426</v>
      </c>
      <c r="R32" s="13" t="s">
        <v>352</v>
      </c>
      <c r="S32" s="73">
        <f>+'Niv3 pr'!S42</f>
        <v>43</v>
      </c>
      <c r="T32" s="73">
        <f>+'Niv3 pr'!T42</f>
        <v>24</v>
      </c>
      <c r="U32" s="73">
        <f>+'Niv3 pr'!U42</f>
        <v>12</v>
      </c>
      <c r="V32" s="73">
        <f>+'Niv3 pr'!V42</f>
        <v>6</v>
      </c>
      <c r="W32" s="73">
        <f>+'Niv3 pr'!W42</f>
        <v>0</v>
      </c>
      <c r="X32" s="73">
        <f>+'Niv3 pr'!X42</f>
        <v>0</v>
      </c>
      <c r="Y32" s="73">
        <f>+'Niv3 pr'!Y42</f>
        <v>11</v>
      </c>
      <c r="Z32" s="73">
        <f>+'Niv3 pr'!Z42</f>
        <v>3</v>
      </c>
      <c r="AA32" s="73">
        <f>+'Niv3 pr'!AA42</f>
        <v>127</v>
      </c>
      <c r="AB32" s="73">
        <f>+'Niv3 pr'!AB42</f>
        <v>69</v>
      </c>
      <c r="AC32" s="73">
        <f>+'Niv3 pr'!AC42</f>
        <v>0</v>
      </c>
      <c r="AD32" s="73">
        <f>+'Niv3 pr'!AD42</f>
        <v>0</v>
      </c>
      <c r="AE32" s="73">
        <f>+'Niv3 pr'!AE42</f>
        <v>38</v>
      </c>
      <c r="AF32" s="73">
        <f>+'Niv3 pr'!AF42</f>
        <v>11</v>
      </c>
      <c r="AG32" s="12">
        <f>+'Niv3 pr'!AG42</f>
        <v>231</v>
      </c>
      <c r="AH32" s="12">
        <f>+'Niv3 pr'!AH42</f>
        <v>113</v>
      </c>
      <c r="AI32" s="13" t="s">
        <v>352</v>
      </c>
      <c r="AJ32" s="73">
        <f>+'Niv3 pr'!AJ42</f>
        <v>28</v>
      </c>
      <c r="AK32" s="73">
        <f>+'Niv3 pr'!AK42</f>
        <v>17</v>
      </c>
      <c r="AL32" s="73">
        <f>+'Niv3 pr'!AL42</f>
        <v>1</v>
      </c>
      <c r="AM32" s="73">
        <f>+'Niv3 pr'!AM42</f>
        <v>11</v>
      </c>
      <c r="AN32" s="73">
        <f>+'Niv3 pr'!AN42</f>
        <v>21</v>
      </c>
      <c r="AO32" s="73">
        <f>+'Niv3 pr'!AO42</f>
        <v>1</v>
      </c>
      <c r="AP32" s="73">
        <f>+'Niv3 pr'!AP42</f>
        <v>9</v>
      </c>
      <c r="AQ32" s="73">
        <f>+'Niv3 pr'!AQ42</f>
        <v>88</v>
      </c>
      <c r="AR32" s="73">
        <f>+'Niv3 pr'!AR42</f>
        <v>105</v>
      </c>
      <c r="AS32" s="73">
        <f>+'Niv3 pr'!AS42</f>
        <v>99</v>
      </c>
      <c r="AT32" s="73">
        <f>+'Niv3 pr'!AT42</f>
        <v>6</v>
      </c>
      <c r="AU32" s="73">
        <f>+'Niv3 pr'!AU42</f>
        <v>0</v>
      </c>
      <c r="AV32" s="73">
        <f>+'Niv3 pr'!AV42</f>
        <v>0</v>
      </c>
      <c r="AW32" s="73">
        <f>+'Niv3 pr'!AW42</f>
        <v>0</v>
      </c>
      <c r="AX32" s="73">
        <f>+'Niv3 pr'!AX42</f>
        <v>267</v>
      </c>
      <c r="AY32" s="73">
        <f>+'Niv3 pr'!AY42</f>
        <v>267</v>
      </c>
      <c r="AZ32" s="73">
        <f>+'Niv3 pr'!AZ42</f>
        <v>28</v>
      </c>
      <c r="BA32" s="73">
        <f>+'Niv3 pr'!BA42</f>
        <v>22</v>
      </c>
      <c r="BB32" s="73">
        <f>+'Niv3 pr'!BB42</f>
        <v>20</v>
      </c>
      <c r="BC32" s="73">
        <f>+'Niv3 pr'!BC42</f>
        <v>2</v>
      </c>
    </row>
    <row r="33" spans="1:55" ht="21.75" customHeight="1" x14ac:dyDescent="0.3">
      <c r="A33" s="13" t="s">
        <v>349</v>
      </c>
      <c r="B33" s="73">
        <f>+'Niv3 pr'!B63</f>
        <v>2217</v>
      </c>
      <c r="C33" s="73">
        <f>+'Niv3 pr'!C63</f>
        <v>1160</v>
      </c>
      <c r="D33" s="73">
        <f>+'Niv3 pr'!D63</f>
        <v>721</v>
      </c>
      <c r="E33" s="73">
        <f>+'Niv3 pr'!E63</f>
        <v>417</v>
      </c>
      <c r="F33" s="73">
        <f>+'Niv3 pr'!F63</f>
        <v>361</v>
      </c>
      <c r="G33" s="73">
        <f>+'Niv3 pr'!G63</f>
        <v>161</v>
      </c>
      <c r="H33" s="73">
        <f>+'Niv3 pr'!H63</f>
        <v>328</v>
      </c>
      <c r="I33" s="73">
        <f>+'Niv3 pr'!I63</f>
        <v>160</v>
      </c>
      <c r="J33" s="73">
        <f>+'Niv3 pr'!J63</f>
        <v>1316</v>
      </c>
      <c r="K33" s="73">
        <f>+'Niv3 pr'!K63</f>
        <v>706</v>
      </c>
      <c r="L33" s="73">
        <f>+'Niv3 pr'!L63</f>
        <v>280</v>
      </c>
      <c r="M33" s="73">
        <f>+'Niv3 pr'!M63</f>
        <v>126</v>
      </c>
      <c r="N33" s="73">
        <f>+'Niv3 pr'!N63</f>
        <v>257</v>
      </c>
      <c r="O33" s="73">
        <f>+'Niv3 pr'!O63</f>
        <v>102</v>
      </c>
      <c r="P33" s="12">
        <f>+B33+D33+F33+H33+J33+L33+N33</f>
        <v>5480</v>
      </c>
      <c r="Q33" s="12">
        <f>+'Niv3 pr'!Q63</f>
        <v>2832</v>
      </c>
      <c r="R33" s="13" t="s">
        <v>349</v>
      </c>
      <c r="S33" s="73">
        <f>+'Niv3 pr'!S63</f>
        <v>67</v>
      </c>
      <c r="T33" s="73">
        <f>+'Niv3 pr'!T63</f>
        <v>33</v>
      </c>
      <c r="U33" s="73">
        <f>+'Niv3 pr'!U63</f>
        <v>25</v>
      </c>
      <c r="V33" s="73">
        <f>+'Niv3 pr'!V63</f>
        <v>11</v>
      </c>
      <c r="W33" s="73">
        <f>+'Niv3 pr'!W63</f>
        <v>15</v>
      </c>
      <c r="X33" s="73">
        <f>+'Niv3 pr'!X63</f>
        <v>5</v>
      </c>
      <c r="Y33" s="73">
        <f>+'Niv3 pr'!Y63</f>
        <v>13</v>
      </c>
      <c r="Z33" s="73">
        <f>+'Niv3 pr'!Z63</f>
        <v>6</v>
      </c>
      <c r="AA33" s="73">
        <f>+'Niv3 pr'!AA63</f>
        <v>248</v>
      </c>
      <c r="AB33" s="73">
        <f>+'Niv3 pr'!AB63</f>
        <v>151</v>
      </c>
      <c r="AC33" s="73">
        <f>+'Niv3 pr'!AC63</f>
        <v>84</v>
      </c>
      <c r="AD33" s="73">
        <f>+'Niv3 pr'!AD63</f>
        <v>41</v>
      </c>
      <c r="AE33" s="73">
        <f>+'Niv3 pr'!AE63</f>
        <v>87</v>
      </c>
      <c r="AF33" s="73">
        <f>+'Niv3 pr'!AF63</f>
        <v>26</v>
      </c>
      <c r="AG33" s="12">
        <f>+'Niv3 pr'!AG63</f>
        <v>539</v>
      </c>
      <c r="AH33" s="12">
        <f>+'Niv3 pr'!AH63</f>
        <v>273</v>
      </c>
      <c r="AI33" s="13" t="s">
        <v>349</v>
      </c>
      <c r="AJ33" s="73">
        <f>+'Niv3 pr'!AJ63</f>
        <v>48</v>
      </c>
      <c r="AK33" s="73">
        <f>+'Niv3 pr'!AK63</f>
        <v>21</v>
      </c>
      <c r="AL33" s="73">
        <f>+'Niv3 pr'!AL63</f>
        <v>11</v>
      </c>
      <c r="AM33" s="73">
        <f>+'Niv3 pr'!AM63</f>
        <v>13</v>
      </c>
      <c r="AN33" s="73">
        <f>+'Niv3 pr'!AN63</f>
        <v>29</v>
      </c>
      <c r="AO33" s="73">
        <f>+'Niv3 pr'!AO63</f>
        <v>9</v>
      </c>
      <c r="AP33" s="73">
        <f>+'Niv3 pr'!AP63</f>
        <v>9</v>
      </c>
      <c r="AQ33" s="73">
        <f>+'Niv3 pr'!AQ63</f>
        <v>140</v>
      </c>
      <c r="AR33" s="73">
        <f>+'Niv3 pr'!AR63</f>
        <v>149</v>
      </c>
      <c r="AS33" s="73">
        <f>+'Niv3 pr'!AS63</f>
        <v>136</v>
      </c>
      <c r="AT33" s="73">
        <f>+'Niv3 pr'!AT63</f>
        <v>13</v>
      </c>
      <c r="AU33" s="73">
        <f>+'Niv3 pr'!AU63</f>
        <v>0</v>
      </c>
      <c r="AV33" s="73">
        <f>+'Niv3 pr'!AV63</f>
        <v>0</v>
      </c>
      <c r="AW33" s="73">
        <f>+'Niv3 pr'!AW63</f>
        <v>5</v>
      </c>
      <c r="AX33" s="73">
        <f>+'Niv3 pr'!AX63</f>
        <v>332</v>
      </c>
      <c r="AY33" s="73">
        <f>+'Niv3 pr'!AY63</f>
        <v>337</v>
      </c>
      <c r="AZ33" s="73">
        <f>+'Niv3 pr'!AZ63</f>
        <v>46</v>
      </c>
      <c r="BA33" s="73">
        <f>+'Niv3 pr'!BA63</f>
        <v>25</v>
      </c>
      <c r="BB33" s="73">
        <f>+'Niv3 pr'!BB63</f>
        <v>25</v>
      </c>
      <c r="BC33" s="73">
        <f>+'Niv3 pr'!BC63</f>
        <v>0</v>
      </c>
    </row>
    <row r="34" spans="1:55" ht="21.75" customHeight="1" x14ac:dyDescent="0.3">
      <c r="A34" s="13" t="s">
        <v>350</v>
      </c>
      <c r="B34" s="73">
        <f>+'Niv3 pr'!B100</f>
        <v>1034</v>
      </c>
      <c r="C34" s="73">
        <f>+'Niv3 pr'!C100</f>
        <v>517</v>
      </c>
      <c r="D34" s="73">
        <f>+'Niv3 pr'!D100</f>
        <v>253</v>
      </c>
      <c r="E34" s="73">
        <f>+'Niv3 pr'!E100</f>
        <v>150</v>
      </c>
      <c r="F34" s="73">
        <f>+'Niv3 pr'!F100</f>
        <v>54</v>
      </c>
      <c r="G34" s="73">
        <f>+'Niv3 pr'!G100</f>
        <v>25</v>
      </c>
      <c r="H34" s="73">
        <f>+'Niv3 pr'!H100</f>
        <v>318</v>
      </c>
      <c r="I34" s="73">
        <f>+'Niv3 pr'!I100</f>
        <v>155</v>
      </c>
      <c r="J34" s="73">
        <f>+'Niv3 pr'!J100</f>
        <v>482</v>
      </c>
      <c r="K34" s="73">
        <f>+'Niv3 pr'!K100</f>
        <v>271</v>
      </c>
      <c r="L34" s="73">
        <f>+'Niv3 pr'!L100</f>
        <v>48</v>
      </c>
      <c r="M34" s="73">
        <f>+'Niv3 pr'!M100</f>
        <v>20</v>
      </c>
      <c r="N34" s="73">
        <f>+'Niv3 pr'!N100</f>
        <v>197</v>
      </c>
      <c r="O34" s="73">
        <f>+'Niv3 pr'!O100</f>
        <v>96</v>
      </c>
      <c r="P34" s="12">
        <f>+B34+D34+F34+H34+J34+L34+N34</f>
        <v>2386</v>
      </c>
      <c r="Q34" s="12">
        <f>+'Niv3 pr'!Q100</f>
        <v>1234</v>
      </c>
      <c r="R34" s="13" t="s">
        <v>350</v>
      </c>
      <c r="S34" s="73">
        <f>+'Niv3 pr'!S100</f>
        <v>97</v>
      </c>
      <c r="T34" s="73">
        <f>+'Niv3 pr'!T100</f>
        <v>55</v>
      </c>
      <c r="U34" s="73">
        <f>+'Niv3 pr'!U100</f>
        <v>12</v>
      </c>
      <c r="V34" s="73">
        <f>+'Niv3 pr'!V100</f>
        <v>6</v>
      </c>
      <c r="W34" s="73">
        <f>+'Niv3 pr'!W100</f>
        <v>2</v>
      </c>
      <c r="X34" s="73">
        <f>+'Niv3 pr'!X100</f>
        <v>0</v>
      </c>
      <c r="Y34" s="73">
        <f>+'Niv3 pr'!Y100</f>
        <v>30</v>
      </c>
      <c r="Z34" s="73">
        <f>+'Niv3 pr'!Z100</f>
        <v>17</v>
      </c>
      <c r="AA34" s="73">
        <f>+'Niv3 pr'!AA100</f>
        <v>90</v>
      </c>
      <c r="AB34" s="73">
        <f>+'Niv3 pr'!AB100</f>
        <v>52</v>
      </c>
      <c r="AC34" s="73">
        <f>+'Niv3 pr'!AC100</f>
        <v>4</v>
      </c>
      <c r="AD34" s="73">
        <f>+'Niv3 pr'!AD100</f>
        <v>2</v>
      </c>
      <c r="AE34" s="73">
        <f>+'Niv3 pr'!AE100</f>
        <v>66</v>
      </c>
      <c r="AF34" s="73">
        <f>+'Niv3 pr'!AF100</f>
        <v>23</v>
      </c>
      <c r="AG34" s="12">
        <f>+'Niv3 pr'!AG100</f>
        <v>301</v>
      </c>
      <c r="AH34" s="12">
        <f>+'Niv3 pr'!AH100</f>
        <v>155</v>
      </c>
      <c r="AI34" s="13" t="s">
        <v>350</v>
      </c>
      <c r="AJ34" s="73">
        <f>+'Niv3 pr'!AJ100</f>
        <v>22</v>
      </c>
      <c r="AK34" s="73">
        <f>+'Niv3 pr'!AK100</f>
        <v>7</v>
      </c>
      <c r="AL34" s="73">
        <f>+'Niv3 pr'!AL100</f>
        <v>2</v>
      </c>
      <c r="AM34" s="73">
        <f>+'Niv3 pr'!AM100</f>
        <v>11</v>
      </c>
      <c r="AN34" s="73">
        <f>+'Niv3 pr'!AN100</f>
        <v>13</v>
      </c>
      <c r="AO34" s="73">
        <f>+'Niv3 pr'!AO100</f>
        <v>2</v>
      </c>
      <c r="AP34" s="73">
        <f>+'Niv3 pr'!AP100</f>
        <v>6</v>
      </c>
      <c r="AQ34" s="73">
        <f>+'Niv3 pr'!AQ100</f>
        <v>63</v>
      </c>
      <c r="AR34" s="73">
        <f>+'Niv3 pr'!AR100</f>
        <v>69</v>
      </c>
      <c r="AS34" s="73">
        <f>+'Niv3 pr'!AS100</f>
        <v>64</v>
      </c>
      <c r="AT34" s="73">
        <f>+'Niv3 pr'!AT100</f>
        <v>5</v>
      </c>
      <c r="AU34" s="73">
        <f>+'Niv3 pr'!AU100</f>
        <v>0</v>
      </c>
      <c r="AV34" s="73">
        <f>+'Niv3 pr'!AV100</f>
        <v>0</v>
      </c>
      <c r="AW34" s="73">
        <f>+'Niv3 pr'!AW100</f>
        <v>0</v>
      </c>
      <c r="AX34" s="73">
        <f>+'Niv3 pr'!AX100</f>
        <v>210</v>
      </c>
      <c r="AY34" s="73">
        <f>+'Niv3 pr'!AY100</f>
        <v>210</v>
      </c>
      <c r="AZ34" s="73">
        <f>+'Niv3 pr'!AZ100</f>
        <v>20</v>
      </c>
      <c r="BA34" s="73">
        <f>+'Niv3 pr'!BA100</f>
        <v>16</v>
      </c>
      <c r="BB34" s="73">
        <f>+'Niv3 pr'!BB100</f>
        <v>15</v>
      </c>
      <c r="BC34" s="73">
        <f>+'Niv3 pr'!BC100</f>
        <v>1</v>
      </c>
    </row>
    <row r="35" spans="1:55" ht="21.75" customHeight="1" x14ac:dyDescent="0.3">
      <c r="A35" s="13" t="s">
        <v>367</v>
      </c>
      <c r="B35" s="73">
        <f>+'Niv3 pr'!B134</f>
        <v>2061</v>
      </c>
      <c r="C35" s="73">
        <f>+'Niv3 pr'!C134</f>
        <v>1077</v>
      </c>
      <c r="D35" s="73">
        <f>+'Niv3 pr'!D134</f>
        <v>524</v>
      </c>
      <c r="E35" s="73">
        <f>+'Niv3 pr'!E134</f>
        <v>327</v>
      </c>
      <c r="F35" s="73">
        <f>+'Niv3 pr'!F134</f>
        <v>68</v>
      </c>
      <c r="G35" s="73">
        <f>+'Niv3 pr'!G134</f>
        <v>31</v>
      </c>
      <c r="H35" s="73">
        <f>+'Niv3 pr'!H134</f>
        <v>583</v>
      </c>
      <c r="I35" s="73">
        <f>+'Niv3 pr'!I134</f>
        <v>263</v>
      </c>
      <c r="J35" s="73">
        <f>+'Niv3 pr'!J134</f>
        <v>1269</v>
      </c>
      <c r="K35" s="73">
        <f>+'Niv3 pr'!K134</f>
        <v>695</v>
      </c>
      <c r="L35" s="73">
        <f>+'Niv3 pr'!L134</f>
        <v>54</v>
      </c>
      <c r="M35" s="73">
        <f>+'Niv3 pr'!M134</f>
        <v>12</v>
      </c>
      <c r="N35" s="73">
        <f>+'Niv3 pr'!N134</f>
        <v>728</v>
      </c>
      <c r="O35" s="73">
        <f>+'Niv3 pr'!O134</f>
        <v>212</v>
      </c>
      <c r="P35" s="12">
        <f>+B35+D35+F35+H35+J35+L35+N35</f>
        <v>5287</v>
      </c>
      <c r="Q35" s="12">
        <f>+'Niv3 pr'!Q134</f>
        <v>2617</v>
      </c>
      <c r="R35" s="13" t="s">
        <v>367</v>
      </c>
      <c r="S35" s="73">
        <f>+'Niv3 pr'!S134</f>
        <v>116</v>
      </c>
      <c r="T35" s="73">
        <f>+'Niv3 pr'!T134</f>
        <v>79</v>
      </c>
      <c r="U35" s="73">
        <f>+'Niv3 pr'!U134</f>
        <v>23</v>
      </c>
      <c r="V35" s="73">
        <f>+'Niv3 pr'!V134</f>
        <v>11</v>
      </c>
      <c r="W35" s="73">
        <f>+'Niv3 pr'!W134</f>
        <v>4</v>
      </c>
      <c r="X35" s="73">
        <f>+'Niv3 pr'!X134</f>
        <v>0</v>
      </c>
      <c r="Y35" s="73">
        <f>+'Niv3 pr'!Y134</f>
        <v>52</v>
      </c>
      <c r="Z35" s="73">
        <f>+'Niv3 pr'!Z134</f>
        <v>25</v>
      </c>
      <c r="AA35" s="73">
        <f>+'Niv3 pr'!AA134</f>
        <v>240</v>
      </c>
      <c r="AB35" s="73">
        <f>+'Niv3 pr'!AB134</f>
        <v>119</v>
      </c>
      <c r="AC35" s="73">
        <f>+'Niv3 pr'!AC134</f>
        <v>8</v>
      </c>
      <c r="AD35" s="73">
        <f>+'Niv3 pr'!AD134</f>
        <v>0</v>
      </c>
      <c r="AE35" s="73">
        <f>+'Niv3 pr'!AE134</f>
        <v>165</v>
      </c>
      <c r="AF35" s="73">
        <f>+'Niv3 pr'!AF134</f>
        <v>60</v>
      </c>
      <c r="AG35" s="12">
        <f>+'Niv3 pr'!AG134</f>
        <v>608</v>
      </c>
      <c r="AH35" s="12">
        <f>+'Niv3 pr'!AH134</f>
        <v>294</v>
      </c>
      <c r="AI35" s="13" t="s">
        <v>367</v>
      </c>
      <c r="AJ35" s="73">
        <f>+'Niv3 pr'!AJ134</f>
        <v>40</v>
      </c>
      <c r="AK35" s="73">
        <f>+'Niv3 pr'!AK134</f>
        <v>15</v>
      </c>
      <c r="AL35" s="73">
        <f>+'Niv3 pr'!AL134</f>
        <v>2</v>
      </c>
      <c r="AM35" s="73">
        <f>+'Niv3 pr'!AM134</f>
        <v>19</v>
      </c>
      <c r="AN35" s="73">
        <f>+'Niv3 pr'!AN134</f>
        <v>26</v>
      </c>
      <c r="AO35" s="73">
        <f>+'Niv3 pr'!AO134</f>
        <v>6</v>
      </c>
      <c r="AP35" s="73">
        <f>+'Niv3 pr'!AP134</f>
        <v>19</v>
      </c>
      <c r="AQ35" s="73">
        <f>+'Niv3 pr'!AQ134</f>
        <v>127</v>
      </c>
      <c r="AR35" s="73">
        <f>+'Niv3 pr'!AR134</f>
        <v>128</v>
      </c>
      <c r="AS35" s="73">
        <f>+'Niv3 pr'!AS134</f>
        <v>127</v>
      </c>
      <c r="AT35" s="73">
        <f>+'Niv3 pr'!AT134</f>
        <v>1</v>
      </c>
      <c r="AU35" s="73">
        <f>+'Niv3 pr'!AU134</f>
        <v>0</v>
      </c>
      <c r="AV35" s="73">
        <f>+'Niv3 pr'!AV134</f>
        <v>0</v>
      </c>
      <c r="AW35" s="73">
        <f>+'Niv3 pr'!AW134</f>
        <v>0</v>
      </c>
      <c r="AX35" s="73">
        <f>+'Niv3 pr'!AX134</f>
        <v>263</v>
      </c>
      <c r="AY35" s="73">
        <f>+'Niv3 pr'!AY134</f>
        <v>324</v>
      </c>
      <c r="AZ35" s="73">
        <f>+'Niv3 pr'!AZ134</f>
        <v>25</v>
      </c>
      <c r="BA35" s="73">
        <f>+'Niv3 pr'!BA134</f>
        <v>22</v>
      </c>
      <c r="BB35" s="73">
        <f>+'Niv3 pr'!BB134</f>
        <v>22</v>
      </c>
      <c r="BC35" s="73">
        <f>+'Niv3 pr'!BC134</f>
        <v>0</v>
      </c>
    </row>
    <row r="36" spans="1:55" ht="21.75" customHeight="1" x14ac:dyDescent="0.3">
      <c r="A36" s="53" t="s">
        <v>351</v>
      </c>
      <c r="B36" s="74">
        <f>+'Niv3 pr'!B165</f>
        <v>349</v>
      </c>
      <c r="C36" s="74">
        <f>+'Niv3 pr'!C165</f>
        <v>192</v>
      </c>
      <c r="D36" s="74">
        <f>+'Niv3 pr'!D165</f>
        <v>113</v>
      </c>
      <c r="E36" s="74">
        <f>+'Niv3 pr'!E165</f>
        <v>80</v>
      </c>
      <c r="F36" s="74">
        <f>+'Niv3 pr'!F165</f>
        <v>65</v>
      </c>
      <c r="G36" s="74">
        <f>+'Niv3 pr'!G165</f>
        <v>43</v>
      </c>
      <c r="H36" s="74">
        <f>+'Niv3 pr'!H165</f>
        <v>86</v>
      </c>
      <c r="I36" s="74">
        <f>+'Niv3 pr'!I165</f>
        <v>38</v>
      </c>
      <c r="J36" s="74">
        <f>+'Niv3 pr'!J165</f>
        <v>192</v>
      </c>
      <c r="K36" s="74">
        <f>+'Niv3 pr'!K165</f>
        <v>124</v>
      </c>
      <c r="L36" s="74">
        <f>+'Niv3 pr'!L165</f>
        <v>0</v>
      </c>
      <c r="M36" s="74">
        <f>+'Niv3 pr'!M165</f>
        <v>0</v>
      </c>
      <c r="N36" s="74">
        <f>+'Niv3 pr'!N165</f>
        <v>179</v>
      </c>
      <c r="O36" s="74">
        <f>+'Niv3 pr'!O165</f>
        <v>76</v>
      </c>
      <c r="P36" s="52">
        <f>+B36+D36+F36+H36+J36+L36+N36</f>
        <v>984</v>
      </c>
      <c r="Q36" s="52">
        <f>+'Niv3 pr'!Q165</f>
        <v>553</v>
      </c>
      <c r="R36" s="53" t="s">
        <v>351</v>
      </c>
      <c r="S36" s="74">
        <f>+'Niv3 pr'!S165</f>
        <v>13</v>
      </c>
      <c r="T36" s="74">
        <f>+'Niv3 pr'!T165</f>
        <v>3</v>
      </c>
      <c r="U36" s="74">
        <f>+'Niv3 pr'!U165</f>
        <v>3</v>
      </c>
      <c r="V36" s="74">
        <f>+'Niv3 pr'!V165</f>
        <v>0</v>
      </c>
      <c r="W36" s="74">
        <f>+'Niv3 pr'!W165</f>
        <v>0</v>
      </c>
      <c r="X36" s="74">
        <f>+'Niv3 pr'!X165</f>
        <v>0</v>
      </c>
      <c r="Y36" s="74">
        <f>+'Niv3 pr'!Y165</f>
        <v>0</v>
      </c>
      <c r="Z36" s="74">
        <f>+'Niv3 pr'!Z165</f>
        <v>0</v>
      </c>
      <c r="AA36" s="74">
        <f>+'Niv3 pr'!AA165</f>
        <v>24</v>
      </c>
      <c r="AB36" s="74">
        <f>+'Niv3 pr'!AB165</f>
        <v>15</v>
      </c>
      <c r="AC36" s="74">
        <f>+'Niv3 pr'!AC165</f>
        <v>0</v>
      </c>
      <c r="AD36" s="74">
        <f>+'Niv3 pr'!AD165</f>
        <v>0</v>
      </c>
      <c r="AE36" s="74">
        <f>+'Niv3 pr'!AE165</f>
        <v>25</v>
      </c>
      <c r="AF36" s="74">
        <f>+'Niv3 pr'!AF165</f>
        <v>6</v>
      </c>
      <c r="AG36" s="52">
        <f>+'Niv3 pr'!AG165</f>
        <v>65</v>
      </c>
      <c r="AH36" s="52">
        <f>+'Niv3 pr'!AH165</f>
        <v>24</v>
      </c>
      <c r="AI36" s="53" t="s">
        <v>351</v>
      </c>
      <c r="AJ36" s="74">
        <f>+'Niv3 pr'!AJ165</f>
        <v>7</v>
      </c>
      <c r="AK36" s="74">
        <f>+'Niv3 pr'!AK165</f>
        <v>3</v>
      </c>
      <c r="AL36" s="74">
        <f>+'Niv3 pr'!AL165</f>
        <v>1</v>
      </c>
      <c r="AM36" s="74">
        <f>+'Niv3 pr'!AM165</f>
        <v>2</v>
      </c>
      <c r="AN36" s="74">
        <f>+'Niv3 pr'!AN165</f>
        <v>5</v>
      </c>
      <c r="AO36" s="74">
        <f>+'Niv3 pr'!AO165</f>
        <v>0</v>
      </c>
      <c r="AP36" s="74">
        <f>+'Niv3 pr'!AP165</f>
        <v>3</v>
      </c>
      <c r="AQ36" s="74">
        <f>+'Niv3 pr'!AQ165</f>
        <v>21</v>
      </c>
      <c r="AR36" s="74">
        <f>+'Niv3 pr'!AR165</f>
        <v>21</v>
      </c>
      <c r="AS36" s="74">
        <f>+'Niv3 pr'!AS165</f>
        <v>21</v>
      </c>
      <c r="AT36" s="74">
        <f>+'Niv3 pr'!AT165</f>
        <v>0</v>
      </c>
      <c r="AU36" s="74">
        <f>+'Niv3 pr'!AU165</f>
        <v>0</v>
      </c>
      <c r="AV36" s="74">
        <f>+'Niv3 pr'!AV165</f>
        <v>0</v>
      </c>
      <c r="AW36" s="74">
        <f>+'Niv3 pr'!AW165</f>
        <v>0</v>
      </c>
      <c r="AX36" s="74">
        <f>+'Niv3 pr'!AX165</f>
        <v>38</v>
      </c>
      <c r="AY36" s="74">
        <f>+'Niv3 pr'!AY165</f>
        <v>38</v>
      </c>
      <c r="AZ36" s="74">
        <f>+'Niv3 pr'!AZ165</f>
        <v>10</v>
      </c>
      <c r="BA36" s="74">
        <f>+'Niv3 pr'!BA165</f>
        <v>3</v>
      </c>
      <c r="BB36" s="74">
        <f>+'Niv3 pr'!BB165</f>
        <v>3</v>
      </c>
      <c r="BC36" s="74">
        <f>+'Niv3 pr'!BC165</f>
        <v>0</v>
      </c>
    </row>
    <row r="37" spans="1:55" ht="21" customHeight="1" x14ac:dyDescent="0.25"/>
    <row r="38" spans="1:55" ht="15.75" customHeight="1" x14ac:dyDescent="0.25">
      <c r="A38" s="29" t="s">
        <v>268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 t="s">
        <v>269</v>
      </c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 t="s">
        <v>381</v>
      </c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5" ht="15" customHeight="1" x14ac:dyDescent="0.25">
      <c r="A39" s="29" t="s">
        <v>245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 t="s">
        <v>382</v>
      </c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 t="s">
        <v>267</v>
      </c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5" ht="13.5" customHeight="1" x14ac:dyDescent="0.25">
      <c r="A40" s="29" t="s">
        <v>150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 t="s">
        <v>150</v>
      </c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 t="s">
        <v>150</v>
      </c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5" ht="13.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5" ht="15.75" customHeight="1" x14ac:dyDescent="0.25">
      <c r="A42" s="28" t="s">
        <v>347</v>
      </c>
      <c r="M42" s="29" t="s">
        <v>383</v>
      </c>
      <c r="N42" s="29"/>
      <c r="O42" s="29"/>
      <c r="R42" s="28" t="s">
        <v>347</v>
      </c>
      <c r="AD42" s="79" t="s">
        <v>383</v>
      </c>
      <c r="AE42" s="79"/>
      <c r="AF42" s="79"/>
      <c r="AI42" s="28" t="s">
        <v>347</v>
      </c>
      <c r="AY42" s="28" t="s">
        <v>383</v>
      </c>
    </row>
    <row r="43" spans="1:55" ht="15.75" customHeight="1" x14ac:dyDescent="0.25">
      <c r="M43" s="29"/>
      <c r="N43" s="29"/>
      <c r="O43" s="29"/>
      <c r="AD43" s="79"/>
      <c r="AE43" s="79"/>
      <c r="AF43" s="79"/>
    </row>
    <row r="44" spans="1:55" ht="21" customHeight="1" x14ac:dyDescent="0.25">
      <c r="A44" s="10"/>
      <c r="B44" s="31" t="s">
        <v>353</v>
      </c>
      <c r="C44" s="32"/>
      <c r="D44" s="31" t="s">
        <v>354</v>
      </c>
      <c r="E44" s="32"/>
      <c r="F44" s="31" t="s">
        <v>355</v>
      </c>
      <c r="G44" s="32"/>
      <c r="H44" s="31" t="s">
        <v>356</v>
      </c>
      <c r="I44" s="32"/>
      <c r="J44" s="31" t="s">
        <v>357</v>
      </c>
      <c r="K44" s="32"/>
      <c r="L44" s="31" t="s">
        <v>358</v>
      </c>
      <c r="M44" s="32"/>
      <c r="N44" s="31" t="s">
        <v>359</v>
      </c>
      <c r="O44" s="32"/>
      <c r="P44" s="162" t="s">
        <v>324</v>
      </c>
      <c r="Q44" s="164"/>
      <c r="R44" s="10"/>
      <c r="S44" s="31" t="s">
        <v>353</v>
      </c>
      <c r="T44" s="32"/>
      <c r="U44" s="31" t="s">
        <v>354</v>
      </c>
      <c r="V44" s="32"/>
      <c r="W44" s="31" t="s">
        <v>355</v>
      </c>
      <c r="X44" s="32"/>
      <c r="Y44" s="31" t="s">
        <v>356</v>
      </c>
      <c r="Z44" s="32"/>
      <c r="AA44" s="31" t="s">
        <v>357</v>
      </c>
      <c r="AB44" s="32"/>
      <c r="AC44" s="31" t="s">
        <v>358</v>
      </c>
      <c r="AD44" s="32"/>
      <c r="AE44" s="31" t="s">
        <v>359</v>
      </c>
      <c r="AF44" s="32"/>
      <c r="AG44" s="31" t="s">
        <v>324</v>
      </c>
      <c r="AH44" s="32"/>
      <c r="AI44" s="10"/>
      <c r="AJ44" s="462" t="s">
        <v>360</v>
      </c>
      <c r="AK44" s="463"/>
      <c r="AL44" s="463"/>
      <c r="AM44" s="463"/>
      <c r="AN44" s="463"/>
      <c r="AO44" s="463"/>
      <c r="AP44" s="463"/>
      <c r="AQ44" s="464"/>
      <c r="AR44" s="355" t="s">
        <v>7</v>
      </c>
      <c r="AS44" s="118"/>
      <c r="AT44" s="117"/>
      <c r="AU44" s="306" t="s">
        <v>527</v>
      </c>
      <c r="AV44" s="360"/>
      <c r="AW44" s="118"/>
      <c r="AX44" s="247"/>
      <c r="AY44" s="117"/>
      <c r="AZ44" s="361" t="s">
        <v>528</v>
      </c>
      <c r="BA44" s="306" t="s">
        <v>529</v>
      </c>
      <c r="BB44" s="355"/>
      <c r="BC44" s="362">
        <v>0</v>
      </c>
    </row>
    <row r="45" spans="1:55" ht="23.25" customHeight="1" x14ac:dyDescent="0.25">
      <c r="A45" s="53" t="s">
        <v>378</v>
      </c>
      <c r="B45" s="33" t="s">
        <v>375</v>
      </c>
      <c r="C45" s="33" t="s">
        <v>330</v>
      </c>
      <c r="D45" s="33" t="s">
        <v>375</v>
      </c>
      <c r="E45" s="33" t="s">
        <v>330</v>
      </c>
      <c r="F45" s="33" t="s">
        <v>375</v>
      </c>
      <c r="G45" s="33" t="s">
        <v>330</v>
      </c>
      <c r="H45" s="33" t="s">
        <v>375</v>
      </c>
      <c r="I45" s="33" t="s">
        <v>330</v>
      </c>
      <c r="J45" s="33" t="s">
        <v>375</v>
      </c>
      <c r="K45" s="33" t="s">
        <v>330</v>
      </c>
      <c r="L45" s="51" t="s">
        <v>375</v>
      </c>
      <c r="M45" s="51" t="s">
        <v>330</v>
      </c>
      <c r="N45" s="51" t="s">
        <v>375</v>
      </c>
      <c r="O45" s="33" t="s">
        <v>330</v>
      </c>
      <c r="P45" s="165" t="s">
        <v>375</v>
      </c>
      <c r="Q45" s="165" t="s">
        <v>330</v>
      </c>
      <c r="R45" s="53" t="s">
        <v>378</v>
      </c>
      <c r="S45" s="33" t="s">
        <v>375</v>
      </c>
      <c r="T45" s="33" t="s">
        <v>330</v>
      </c>
      <c r="U45" s="33" t="s">
        <v>375</v>
      </c>
      <c r="V45" s="33" t="s">
        <v>330</v>
      </c>
      <c r="W45" s="33" t="s">
        <v>375</v>
      </c>
      <c r="X45" s="33" t="s">
        <v>330</v>
      </c>
      <c r="Y45" s="33" t="s">
        <v>375</v>
      </c>
      <c r="Z45" s="33" t="s">
        <v>330</v>
      </c>
      <c r="AA45" s="33" t="s">
        <v>375</v>
      </c>
      <c r="AB45" s="33" t="s">
        <v>330</v>
      </c>
      <c r="AC45" s="51" t="s">
        <v>375</v>
      </c>
      <c r="AD45" s="51" t="s">
        <v>330</v>
      </c>
      <c r="AE45" s="51" t="s">
        <v>375</v>
      </c>
      <c r="AF45" s="33" t="s">
        <v>330</v>
      </c>
      <c r="AG45" s="33" t="s">
        <v>375</v>
      </c>
      <c r="AH45" s="33" t="s">
        <v>330</v>
      </c>
      <c r="AI45" s="23" t="s">
        <v>378</v>
      </c>
      <c r="AJ45" s="284" t="s">
        <v>353</v>
      </c>
      <c r="AK45" s="284" t="s">
        <v>361</v>
      </c>
      <c r="AL45" s="284" t="s">
        <v>362</v>
      </c>
      <c r="AM45" s="284" t="s">
        <v>363</v>
      </c>
      <c r="AN45" s="284" t="s">
        <v>364</v>
      </c>
      <c r="AO45" s="284" t="s">
        <v>365</v>
      </c>
      <c r="AP45" s="284" t="s">
        <v>366</v>
      </c>
      <c r="AQ45" s="283" t="s">
        <v>331</v>
      </c>
      <c r="AR45" s="254" t="s">
        <v>535</v>
      </c>
      <c r="AS45" s="387" t="s">
        <v>542</v>
      </c>
      <c r="AT45" s="253" t="s">
        <v>543</v>
      </c>
      <c r="AU45" s="365" t="s">
        <v>538</v>
      </c>
      <c r="AV45" s="253" t="s">
        <v>539</v>
      </c>
      <c r="AW45" s="253" t="s">
        <v>346</v>
      </c>
      <c r="AX45" s="253" t="s">
        <v>5</v>
      </c>
      <c r="AY45" s="366" t="s">
        <v>541</v>
      </c>
      <c r="AZ45" s="367" t="s">
        <v>158</v>
      </c>
      <c r="BA45" s="368" t="s">
        <v>175</v>
      </c>
      <c r="BB45" s="307" t="s">
        <v>170</v>
      </c>
      <c r="BC45" s="368" t="s">
        <v>176</v>
      </c>
    </row>
    <row r="46" spans="1:55" ht="15.75" customHeight="1" x14ac:dyDescent="0.25">
      <c r="A46" s="13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166"/>
      <c r="Q46" s="166"/>
      <c r="R46" s="13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255"/>
      <c r="AG46" s="85"/>
      <c r="AH46" s="85"/>
      <c r="AI46" s="10"/>
      <c r="AJ46" s="140"/>
      <c r="AK46" s="140"/>
      <c r="AL46" s="140"/>
      <c r="AM46" s="140"/>
      <c r="AN46" s="140"/>
      <c r="AO46" s="140"/>
      <c r="AP46" s="140"/>
      <c r="AQ46" s="140"/>
      <c r="AR46" s="261"/>
      <c r="AS46" s="104"/>
      <c r="AT46" s="105"/>
      <c r="AU46" s="262"/>
      <c r="AV46" s="263"/>
      <c r="AW46" s="264"/>
      <c r="AX46" s="265"/>
      <c r="AY46" s="88"/>
      <c r="AZ46" s="104"/>
      <c r="BA46" s="10"/>
      <c r="BB46" s="215"/>
      <c r="BC46" s="215"/>
    </row>
    <row r="47" spans="1:55" ht="17.25" customHeight="1" x14ac:dyDescent="0.3">
      <c r="A47" s="12" t="s">
        <v>332</v>
      </c>
      <c r="B47" s="12">
        <f t="shared" ref="B47:O47" si="6">SUM(B49:B54)</f>
        <v>34523</v>
      </c>
      <c r="C47" s="12">
        <f t="shared" si="6"/>
        <v>17027</v>
      </c>
      <c r="D47" s="12">
        <f t="shared" si="6"/>
        <v>10910</v>
      </c>
      <c r="E47" s="12">
        <f t="shared" si="6"/>
        <v>6187</v>
      </c>
      <c r="F47" s="12">
        <f t="shared" si="6"/>
        <v>4656</v>
      </c>
      <c r="G47" s="12">
        <f t="shared" si="6"/>
        <v>1629</v>
      </c>
      <c r="H47" s="12">
        <f t="shared" si="6"/>
        <v>8768</v>
      </c>
      <c r="I47" s="12">
        <f t="shared" si="6"/>
        <v>3941</v>
      </c>
      <c r="J47" s="12">
        <f t="shared" si="6"/>
        <v>17647</v>
      </c>
      <c r="K47" s="12">
        <f t="shared" si="6"/>
        <v>9881</v>
      </c>
      <c r="L47" s="12">
        <f t="shared" si="6"/>
        <v>3583</v>
      </c>
      <c r="M47" s="12">
        <f t="shared" si="6"/>
        <v>1169</v>
      </c>
      <c r="N47" s="12">
        <f t="shared" si="6"/>
        <v>8300</v>
      </c>
      <c r="O47" s="12">
        <f t="shared" si="6"/>
        <v>3224</v>
      </c>
      <c r="P47" s="12">
        <f>SUM(P49:P54)</f>
        <v>88387</v>
      </c>
      <c r="Q47" s="12">
        <f>SUM(Q49:Q54)</f>
        <v>43058</v>
      </c>
      <c r="R47" s="12" t="s">
        <v>332</v>
      </c>
      <c r="S47" s="12">
        <f t="shared" ref="S47:AE47" si="7">SUM(S49:S54)</f>
        <v>3068</v>
      </c>
      <c r="T47" s="12">
        <f t="shared" si="7"/>
        <v>1546</v>
      </c>
      <c r="U47" s="12">
        <f t="shared" si="7"/>
        <v>866</v>
      </c>
      <c r="V47" s="12">
        <f t="shared" si="7"/>
        <v>474</v>
      </c>
      <c r="W47" s="12">
        <f t="shared" si="7"/>
        <v>502</v>
      </c>
      <c r="X47" s="12">
        <f t="shared" si="7"/>
        <v>132</v>
      </c>
      <c r="Y47" s="12">
        <f t="shared" si="7"/>
        <v>1100</v>
      </c>
      <c r="Z47" s="12">
        <f t="shared" si="7"/>
        <v>462</v>
      </c>
      <c r="AA47" s="12">
        <f t="shared" si="7"/>
        <v>3587</v>
      </c>
      <c r="AB47" s="12">
        <f t="shared" si="7"/>
        <v>1858</v>
      </c>
      <c r="AC47" s="12">
        <f t="shared" si="7"/>
        <v>939</v>
      </c>
      <c r="AD47" s="12">
        <f t="shared" si="7"/>
        <v>260</v>
      </c>
      <c r="AE47" s="12">
        <f t="shared" si="7"/>
        <v>2404</v>
      </c>
      <c r="AF47" s="12">
        <f>SUM(AF49:AF54)</f>
        <v>851</v>
      </c>
      <c r="AG47" s="12">
        <f>SUM(AG49:AG54)</f>
        <v>12460</v>
      </c>
      <c r="AH47" s="12">
        <f>SUM(AH49:AH54)</f>
        <v>5583</v>
      </c>
      <c r="AI47" s="12" t="s">
        <v>332</v>
      </c>
      <c r="AJ47" s="55">
        <f t="shared" ref="AJ47:BA47" si="8">SUM(AJ49:AJ54)</f>
        <v>791</v>
      </c>
      <c r="AK47" s="12">
        <f t="shared" si="8"/>
        <v>322</v>
      </c>
      <c r="AL47" s="55">
        <f t="shared" si="8"/>
        <v>150</v>
      </c>
      <c r="AM47" s="12">
        <f t="shared" si="8"/>
        <v>267</v>
      </c>
      <c r="AN47" s="55">
        <f t="shared" si="8"/>
        <v>454</v>
      </c>
      <c r="AO47" s="12">
        <f t="shared" si="8"/>
        <v>152</v>
      </c>
      <c r="AP47" s="55">
        <f t="shared" si="8"/>
        <v>273</v>
      </c>
      <c r="AQ47" s="12">
        <f>SUM(AQ49:AQ54)</f>
        <v>2405</v>
      </c>
      <c r="AR47" s="12">
        <f t="shared" si="8"/>
        <v>2505</v>
      </c>
      <c r="AS47" s="12">
        <f t="shared" si="8"/>
        <v>2363</v>
      </c>
      <c r="AT47" s="12">
        <f t="shared" si="8"/>
        <v>142</v>
      </c>
      <c r="AU47" s="12">
        <f t="shared" si="8"/>
        <v>2409</v>
      </c>
      <c r="AV47" s="55">
        <f t="shared" si="8"/>
        <v>117</v>
      </c>
      <c r="AW47" s="12">
        <f t="shared" si="8"/>
        <v>77</v>
      </c>
      <c r="AX47" s="12">
        <f t="shared" si="8"/>
        <v>3266</v>
      </c>
      <c r="AY47" s="55">
        <f t="shared" si="8"/>
        <v>5930</v>
      </c>
      <c r="AZ47" s="12">
        <f t="shared" si="8"/>
        <v>1553</v>
      </c>
      <c r="BA47" s="12">
        <f t="shared" si="8"/>
        <v>370</v>
      </c>
      <c r="BB47" s="12">
        <f>SUM(BB49:BB54)</f>
        <v>363</v>
      </c>
      <c r="BC47" s="12">
        <f>SUM(BC49:BC54)</f>
        <v>7</v>
      </c>
    </row>
    <row r="48" spans="1:55" ht="17.2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2"/>
      <c r="Q48" s="12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2"/>
      <c r="AH48" s="12"/>
      <c r="AI48" s="13"/>
      <c r="AJ48" s="54"/>
      <c r="AK48" s="13"/>
      <c r="AL48" s="54"/>
      <c r="AM48" s="13"/>
      <c r="AN48" s="54"/>
      <c r="AO48" s="13"/>
      <c r="AP48" s="54"/>
      <c r="AQ48" s="13"/>
      <c r="AR48" s="13"/>
      <c r="AS48" s="58"/>
      <c r="AT48" s="54"/>
      <c r="AU48" s="13"/>
      <c r="AV48" s="54"/>
      <c r="AW48" s="13"/>
      <c r="AX48" s="13"/>
      <c r="AY48" s="54"/>
      <c r="AZ48" s="13"/>
      <c r="BA48" s="13"/>
      <c r="BB48" s="13"/>
      <c r="BC48" s="13"/>
    </row>
    <row r="49" spans="1:55" ht="22.5" customHeight="1" x14ac:dyDescent="0.3">
      <c r="A49" s="13" t="s">
        <v>348</v>
      </c>
      <c r="B49" s="13">
        <f t="shared" ref="B49:Q49" si="9">B31+B12</f>
        <v>16865</v>
      </c>
      <c r="C49" s="13">
        <f t="shared" si="9"/>
        <v>8909</v>
      </c>
      <c r="D49" s="13">
        <f t="shared" si="9"/>
        <v>5291</v>
      </c>
      <c r="E49" s="13">
        <f t="shared" si="9"/>
        <v>3281</v>
      </c>
      <c r="F49" s="13">
        <f t="shared" si="9"/>
        <v>3159</v>
      </c>
      <c r="G49" s="13">
        <f t="shared" si="9"/>
        <v>1159</v>
      </c>
      <c r="H49" s="13">
        <f t="shared" si="9"/>
        <v>3863</v>
      </c>
      <c r="I49" s="13">
        <f t="shared" si="9"/>
        <v>1911</v>
      </c>
      <c r="J49" s="13">
        <f t="shared" si="9"/>
        <v>8757</v>
      </c>
      <c r="K49" s="13">
        <f t="shared" si="9"/>
        <v>5134</v>
      </c>
      <c r="L49" s="13">
        <f t="shared" si="9"/>
        <v>2385</v>
      </c>
      <c r="M49" s="13">
        <f t="shared" si="9"/>
        <v>814</v>
      </c>
      <c r="N49" s="13">
        <f t="shared" si="9"/>
        <v>3632</v>
      </c>
      <c r="O49" s="13">
        <f t="shared" si="9"/>
        <v>1567</v>
      </c>
      <c r="P49" s="12">
        <f t="shared" si="9"/>
        <v>43952</v>
      </c>
      <c r="Q49" s="12">
        <f t="shared" si="9"/>
        <v>22775</v>
      </c>
      <c r="R49" s="13" t="s">
        <v>348</v>
      </c>
      <c r="S49" s="13">
        <f t="shared" ref="S49:AH49" si="10">S31+S12</f>
        <v>1439</v>
      </c>
      <c r="T49" s="13">
        <f t="shared" si="10"/>
        <v>762</v>
      </c>
      <c r="U49" s="13">
        <f t="shared" si="10"/>
        <v>317</v>
      </c>
      <c r="V49" s="13">
        <f t="shared" si="10"/>
        <v>189</v>
      </c>
      <c r="W49" s="13">
        <f t="shared" si="10"/>
        <v>305</v>
      </c>
      <c r="X49" s="13">
        <f t="shared" si="10"/>
        <v>93</v>
      </c>
      <c r="Y49" s="13">
        <f t="shared" si="10"/>
        <v>452</v>
      </c>
      <c r="Z49" s="13">
        <f t="shared" si="10"/>
        <v>199</v>
      </c>
      <c r="AA49" s="13">
        <f t="shared" si="10"/>
        <v>1484</v>
      </c>
      <c r="AB49" s="13">
        <f t="shared" si="10"/>
        <v>780</v>
      </c>
      <c r="AC49" s="13">
        <f t="shared" si="10"/>
        <v>589</v>
      </c>
      <c r="AD49" s="13">
        <f t="shared" si="10"/>
        <v>166</v>
      </c>
      <c r="AE49" s="13">
        <f t="shared" si="10"/>
        <v>1005</v>
      </c>
      <c r="AF49" s="13">
        <f t="shared" si="10"/>
        <v>370</v>
      </c>
      <c r="AG49" s="12">
        <f t="shared" si="10"/>
        <v>5585</v>
      </c>
      <c r="AH49" s="12">
        <f t="shared" si="10"/>
        <v>2559</v>
      </c>
      <c r="AI49" s="13" t="s">
        <v>348</v>
      </c>
      <c r="AJ49" s="13">
        <f t="shared" ref="AJ49:BA49" si="11">AJ31+AJ12</f>
        <v>397</v>
      </c>
      <c r="AK49" s="13">
        <f t="shared" si="11"/>
        <v>162</v>
      </c>
      <c r="AL49" s="13">
        <f t="shared" si="11"/>
        <v>93</v>
      </c>
      <c r="AM49" s="13">
        <f t="shared" si="11"/>
        <v>109</v>
      </c>
      <c r="AN49" s="13">
        <f t="shared" si="11"/>
        <v>236</v>
      </c>
      <c r="AO49" s="13">
        <f t="shared" si="11"/>
        <v>93</v>
      </c>
      <c r="AP49" s="13">
        <f t="shared" si="11"/>
        <v>130</v>
      </c>
      <c r="AQ49" s="12">
        <f t="shared" si="11"/>
        <v>1220</v>
      </c>
      <c r="AR49" s="13">
        <f t="shared" si="11"/>
        <v>1273</v>
      </c>
      <c r="AS49" s="13">
        <f t="shared" si="11"/>
        <v>1202</v>
      </c>
      <c r="AT49" s="13">
        <f t="shared" si="11"/>
        <v>71</v>
      </c>
      <c r="AU49" s="13">
        <f t="shared" si="11"/>
        <v>1038</v>
      </c>
      <c r="AV49" s="13">
        <f t="shared" si="11"/>
        <v>14</v>
      </c>
      <c r="AW49" s="13">
        <f t="shared" si="11"/>
        <v>4</v>
      </c>
      <c r="AX49" s="13">
        <f t="shared" si="11"/>
        <v>2145</v>
      </c>
      <c r="AY49" s="13">
        <f t="shared" si="11"/>
        <v>3201</v>
      </c>
      <c r="AZ49" s="13">
        <f t="shared" si="11"/>
        <v>680</v>
      </c>
      <c r="BA49" s="13">
        <f t="shared" si="11"/>
        <v>201</v>
      </c>
      <c r="BB49" s="13">
        <f t="shared" ref="BB49:BC54" si="12">BB31+BB12</f>
        <v>197</v>
      </c>
      <c r="BC49" s="13">
        <f t="shared" si="12"/>
        <v>4</v>
      </c>
    </row>
    <row r="50" spans="1:55" ht="22.5" customHeight="1" x14ac:dyDescent="0.3">
      <c r="A50" s="13" t="s">
        <v>352</v>
      </c>
      <c r="B50" s="13">
        <f t="shared" ref="B50:Q50" si="13">B32+B13</f>
        <v>2760</v>
      </c>
      <c r="C50" s="13">
        <f t="shared" si="13"/>
        <v>1233</v>
      </c>
      <c r="D50" s="13">
        <f t="shared" si="13"/>
        <v>869</v>
      </c>
      <c r="E50" s="13">
        <f t="shared" si="13"/>
        <v>489</v>
      </c>
      <c r="F50" s="13">
        <f t="shared" si="13"/>
        <v>119</v>
      </c>
      <c r="G50" s="13">
        <f t="shared" si="13"/>
        <v>24</v>
      </c>
      <c r="H50" s="13">
        <f t="shared" si="13"/>
        <v>744</v>
      </c>
      <c r="I50" s="13">
        <f t="shared" si="13"/>
        <v>307</v>
      </c>
      <c r="J50" s="13">
        <f t="shared" si="13"/>
        <v>1451</v>
      </c>
      <c r="K50" s="13">
        <f t="shared" si="13"/>
        <v>802</v>
      </c>
      <c r="L50" s="13">
        <f t="shared" si="13"/>
        <v>115</v>
      </c>
      <c r="M50" s="13">
        <f t="shared" si="13"/>
        <v>21</v>
      </c>
      <c r="N50" s="13">
        <f t="shared" si="13"/>
        <v>720</v>
      </c>
      <c r="O50" s="13">
        <f t="shared" si="13"/>
        <v>248</v>
      </c>
      <c r="P50" s="12">
        <f t="shared" si="13"/>
        <v>6778</v>
      </c>
      <c r="Q50" s="12">
        <f t="shared" si="13"/>
        <v>3124</v>
      </c>
      <c r="R50" s="13" t="s">
        <v>352</v>
      </c>
      <c r="S50" s="13">
        <f t="shared" ref="S50:AH50" si="14">S32+S13</f>
        <v>159</v>
      </c>
      <c r="T50" s="13">
        <f t="shared" si="14"/>
        <v>79</v>
      </c>
      <c r="U50" s="13">
        <f t="shared" si="14"/>
        <v>60</v>
      </c>
      <c r="V50" s="13">
        <f t="shared" si="14"/>
        <v>32</v>
      </c>
      <c r="W50" s="13">
        <f t="shared" si="14"/>
        <v>4</v>
      </c>
      <c r="X50" s="13">
        <f t="shared" si="14"/>
        <v>0</v>
      </c>
      <c r="Y50" s="13">
        <f t="shared" si="14"/>
        <v>83</v>
      </c>
      <c r="Z50" s="13">
        <f t="shared" si="14"/>
        <v>27</v>
      </c>
      <c r="AA50" s="13">
        <f t="shared" si="14"/>
        <v>243</v>
      </c>
      <c r="AB50" s="13">
        <f t="shared" si="14"/>
        <v>124</v>
      </c>
      <c r="AC50" s="13">
        <f t="shared" si="14"/>
        <v>31</v>
      </c>
      <c r="AD50" s="13">
        <f t="shared" si="14"/>
        <v>6</v>
      </c>
      <c r="AE50" s="13">
        <f t="shared" si="14"/>
        <v>176</v>
      </c>
      <c r="AF50" s="13">
        <f t="shared" si="14"/>
        <v>57</v>
      </c>
      <c r="AG50" s="12">
        <f t="shared" si="14"/>
        <v>756</v>
      </c>
      <c r="AH50" s="12">
        <f t="shared" si="14"/>
        <v>325</v>
      </c>
      <c r="AI50" s="13" t="s">
        <v>352</v>
      </c>
      <c r="AJ50" s="13">
        <f t="shared" ref="AJ50:BA50" si="15">AJ32+AJ13</f>
        <v>66</v>
      </c>
      <c r="AK50" s="13">
        <f t="shared" si="15"/>
        <v>30</v>
      </c>
      <c r="AL50" s="13">
        <f t="shared" si="15"/>
        <v>7</v>
      </c>
      <c r="AM50" s="13">
        <f t="shared" si="15"/>
        <v>24</v>
      </c>
      <c r="AN50" s="13">
        <f t="shared" si="15"/>
        <v>37</v>
      </c>
      <c r="AO50" s="13">
        <f t="shared" si="15"/>
        <v>7</v>
      </c>
      <c r="AP50" s="13">
        <f t="shared" si="15"/>
        <v>22</v>
      </c>
      <c r="AQ50" s="12">
        <f t="shared" si="15"/>
        <v>193</v>
      </c>
      <c r="AR50" s="13">
        <f t="shared" si="15"/>
        <v>204</v>
      </c>
      <c r="AS50" s="13">
        <f t="shared" si="15"/>
        <v>195</v>
      </c>
      <c r="AT50" s="13">
        <f t="shared" si="15"/>
        <v>9</v>
      </c>
      <c r="AU50" s="13">
        <f t="shared" si="15"/>
        <v>165</v>
      </c>
      <c r="AV50" s="13">
        <f t="shared" si="15"/>
        <v>27</v>
      </c>
      <c r="AW50" s="13">
        <f t="shared" si="15"/>
        <v>18</v>
      </c>
      <c r="AX50" s="13">
        <f t="shared" si="15"/>
        <v>271</v>
      </c>
      <c r="AY50" s="13">
        <f t="shared" si="15"/>
        <v>481</v>
      </c>
      <c r="AZ50" s="13">
        <f t="shared" si="15"/>
        <v>87</v>
      </c>
      <c r="BA50" s="13">
        <f t="shared" si="15"/>
        <v>30</v>
      </c>
      <c r="BB50" s="13">
        <f t="shared" si="12"/>
        <v>28</v>
      </c>
      <c r="BC50" s="13">
        <f t="shared" si="12"/>
        <v>2</v>
      </c>
    </row>
    <row r="51" spans="1:55" ht="22.5" customHeight="1" x14ac:dyDescent="0.3">
      <c r="A51" s="13" t="s">
        <v>349</v>
      </c>
      <c r="B51" s="13">
        <f t="shared" ref="B51:Q51" si="16">B33+B14</f>
        <v>5695</v>
      </c>
      <c r="C51" s="13">
        <f t="shared" si="16"/>
        <v>2662</v>
      </c>
      <c r="D51" s="13">
        <f t="shared" si="16"/>
        <v>1703</v>
      </c>
      <c r="E51" s="13">
        <f t="shared" si="16"/>
        <v>954</v>
      </c>
      <c r="F51" s="13">
        <f t="shared" si="16"/>
        <v>815</v>
      </c>
      <c r="G51" s="13">
        <f t="shared" si="16"/>
        <v>266</v>
      </c>
      <c r="H51" s="13">
        <f t="shared" si="16"/>
        <v>1210</v>
      </c>
      <c r="I51" s="13">
        <f t="shared" si="16"/>
        <v>512</v>
      </c>
      <c r="J51" s="13">
        <f t="shared" si="16"/>
        <v>2772</v>
      </c>
      <c r="K51" s="13">
        <f t="shared" si="16"/>
        <v>1500</v>
      </c>
      <c r="L51" s="13">
        <f t="shared" si="16"/>
        <v>655</v>
      </c>
      <c r="M51" s="13">
        <f t="shared" si="16"/>
        <v>224</v>
      </c>
      <c r="N51" s="13">
        <f t="shared" si="16"/>
        <v>1046</v>
      </c>
      <c r="O51" s="13">
        <f t="shared" si="16"/>
        <v>417</v>
      </c>
      <c r="P51" s="12">
        <f t="shared" si="16"/>
        <v>13896</v>
      </c>
      <c r="Q51" s="12">
        <f t="shared" si="16"/>
        <v>6535</v>
      </c>
      <c r="R51" s="13" t="s">
        <v>349</v>
      </c>
      <c r="S51" s="13">
        <f t="shared" ref="S51:AH51" si="17">S33+S14</f>
        <v>541</v>
      </c>
      <c r="T51" s="13">
        <f t="shared" si="17"/>
        <v>255</v>
      </c>
      <c r="U51" s="13">
        <f t="shared" si="17"/>
        <v>214</v>
      </c>
      <c r="V51" s="13">
        <f t="shared" si="17"/>
        <v>114</v>
      </c>
      <c r="W51" s="13">
        <f t="shared" si="17"/>
        <v>117</v>
      </c>
      <c r="X51" s="13">
        <f t="shared" si="17"/>
        <v>24</v>
      </c>
      <c r="Y51" s="13">
        <f t="shared" si="17"/>
        <v>121</v>
      </c>
      <c r="Z51" s="13">
        <f t="shared" si="17"/>
        <v>54</v>
      </c>
      <c r="AA51" s="13">
        <f t="shared" si="17"/>
        <v>706</v>
      </c>
      <c r="AB51" s="13">
        <f t="shared" si="17"/>
        <v>394</v>
      </c>
      <c r="AC51" s="13">
        <f t="shared" si="17"/>
        <v>233</v>
      </c>
      <c r="AD51" s="13">
        <f t="shared" si="17"/>
        <v>71</v>
      </c>
      <c r="AE51" s="13">
        <f t="shared" si="17"/>
        <v>390</v>
      </c>
      <c r="AF51" s="13">
        <f t="shared" si="17"/>
        <v>142</v>
      </c>
      <c r="AG51" s="12">
        <f t="shared" si="17"/>
        <v>2322</v>
      </c>
      <c r="AH51" s="12">
        <f t="shared" si="17"/>
        <v>1054</v>
      </c>
      <c r="AI51" s="13" t="s">
        <v>349</v>
      </c>
      <c r="AJ51" s="13">
        <f t="shared" ref="AJ51:BA51" si="18">AJ33+AJ14</f>
        <v>127</v>
      </c>
      <c r="AK51" s="13">
        <f t="shared" si="18"/>
        <v>49</v>
      </c>
      <c r="AL51" s="13">
        <f t="shared" si="18"/>
        <v>26</v>
      </c>
      <c r="AM51" s="13">
        <f t="shared" si="18"/>
        <v>38</v>
      </c>
      <c r="AN51" s="13">
        <f t="shared" si="18"/>
        <v>66</v>
      </c>
      <c r="AO51" s="13">
        <f t="shared" si="18"/>
        <v>24</v>
      </c>
      <c r="AP51" s="13">
        <f t="shared" si="18"/>
        <v>35</v>
      </c>
      <c r="AQ51" s="12">
        <f t="shared" si="18"/>
        <v>365</v>
      </c>
      <c r="AR51" s="13">
        <f t="shared" si="18"/>
        <v>380</v>
      </c>
      <c r="AS51" s="13">
        <f t="shared" si="18"/>
        <v>347</v>
      </c>
      <c r="AT51" s="13">
        <f t="shared" si="18"/>
        <v>33</v>
      </c>
      <c r="AU51" s="13">
        <f t="shared" si="18"/>
        <v>422</v>
      </c>
      <c r="AV51" s="13">
        <f t="shared" si="18"/>
        <v>25</v>
      </c>
      <c r="AW51" s="13">
        <f t="shared" si="18"/>
        <v>33</v>
      </c>
      <c r="AX51" s="13">
        <f t="shared" si="18"/>
        <v>335</v>
      </c>
      <c r="AY51" s="13">
        <f t="shared" si="18"/>
        <v>815</v>
      </c>
      <c r="AZ51" s="13">
        <f t="shared" si="18"/>
        <v>335</v>
      </c>
      <c r="BA51" s="13">
        <f t="shared" si="18"/>
        <v>47</v>
      </c>
      <c r="BB51" s="13">
        <f t="shared" si="12"/>
        <v>47</v>
      </c>
      <c r="BC51" s="13">
        <f t="shared" si="12"/>
        <v>0</v>
      </c>
    </row>
    <row r="52" spans="1:55" ht="22.5" customHeight="1" x14ac:dyDescent="0.3">
      <c r="A52" s="13" t="s">
        <v>350</v>
      </c>
      <c r="B52" s="13">
        <f t="shared" ref="B52:Q53" si="19">B34+B15</f>
        <v>2842</v>
      </c>
      <c r="C52" s="13">
        <f t="shared" si="19"/>
        <v>1254</v>
      </c>
      <c r="D52" s="13">
        <f t="shared" si="19"/>
        <v>716</v>
      </c>
      <c r="E52" s="13">
        <f t="shared" si="19"/>
        <v>418</v>
      </c>
      <c r="F52" s="13">
        <f t="shared" si="19"/>
        <v>116</v>
      </c>
      <c r="G52" s="13">
        <f t="shared" si="19"/>
        <v>35</v>
      </c>
      <c r="H52" s="13">
        <f t="shared" si="19"/>
        <v>879</v>
      </c>
      <c r="I52" s="13">
        <f t="shared" si="19"/>
        <v>348</v>
      </c>
      <c r="J52" s="13">
        <f t="shared" si="19"/>
        <v>1231</v>
      </c>
      <c r="K52" s="13">
        <f t="shared" si="19"/>
        <v>653</v>
      </c>
      <c r="L52" s="13">
        <f t="shared" si="19"/>
        <v>136</v>
      </c>
      <c r="M52" s="13">
        <f t="shared" si="19"/>
        <v>38</v>
      </c>
      <c r="N52" s="13">
        <f t="shared" si="19"/>
        <v>694</v>
      </c>
      <c r="O52" s="13">
        <f t="shared" si="19"/>
        <v>252</v>
      </c>
      <c r="P52" s="12">
        <f t="shared" si="19"/>
        <v>6614</v>
      </c>
      <c r="Q52" s="12">
        <f t="shared" si="19"/>
        <v>2998</v>
      </c>
      <c r="R52" s="13" t="s">
        <v>350</v>
      </c>
      <c r="S52" s="13">
        <f t="shared" ref="S52:AH52" si="20">S34+S15</f>
        <v>324</v>
      </c>
      <c r="T52" s="13">
        <f t="shared" si="20"/>
        <v>147</v>
      </c>
      <c r="U52" s="13">
        <f t="shared" si="20"/>
        <v>79</v>
      </c>
      <c r="V52" s="13">
        <f t="shared" si="20"/>
        <v>39</v>
      </c>
      <c r="W52" s="13">
        <f t="shared" si="20"/>
        <v>10</v>
      </c>
      <c r="X52" s="13">
        <f t="shared" si="20"/>
        <v>2</v>
      </c>
      <c r="Y52" s="13">
        <f t="shared" si="20"/>
        <v>108</v>
      </c>
      <c r="Z52" s="13">
        <f t="shared" si="20"/>
        <v>39</v>
      </c>
      <c r="AA52" s="13">
        <f t="shared" si="20"/>
        <v>271</v>
      </c>
      <c r="AB52" s="13">
        <f t="shared" si="20"/>
        <v>152</v>
      </c>
      <c r="AC52" s="13">
        <f t="shared" si="20"/>
        <v>33</v>
      </c>
      <c r="AD52" s="13">
        <f t="shared" si="20"/>
        <v>8</v>
      </c>
      <c r="AE52" s="13">
        <f t="shared" si="20"/>
        <v>221</v>
      </c>
      <c r="AF52" s="13">
        <f t="shared" si="20"/>
        <v>80</v>
      </c>
      <c r="AG52" s="12">
        <f t="shared" si="20"/>
        <v>1046</v>
      </c>
      <c r="AH52" s="12">
        <f t="shared" si="20"/>
        <v>467</v>
      </c>
      <c r="AI52" s="13" t="s">
        <v>350</v>
      </c>
      <c r="AJ52" s="13">
        <f t="shared" ref="AJ52:BA52" si="21">AJ34+AJ15</f>
        <v>64</v>
      </c>
      <c r="AK52" s="13">
        <f t="shared" si="21"/>
        <v>22</v>
      </c>
      <c r="AL52" s="13">
        <f t="shared" si="21"/>
        <v>7</v>
      </c>
      <c r="AM52" s="13">
        <f t="shared" si="21"/>
        <v>28</v>
      </c>
      <c r="AN52" s="13">
        <f t="shared" si="21"/>
        <v>34</v>
      </c>
      <c r="AO52" s="13">
        <f t="shared" si="21"/>
        <v>9</v>
      </c>
      <c r="AP52" s="13">
        <f t="shared" si="21"/>
        <v>22</v>
      </c>
      <c r="AQ52" s="12">
        <f t="shared" si="21"/>
        <v>182</v>
      </c>
      <c r="AR52" s="13">
        <f t="shared" si="21"/>
        <v>187</v>
      </c>
      <c r="AS52" s="13">
        <f t="shared" si="21"/>
        <v>176</v>
      </c>
      <c r="AT52" s="13">
        <f t="shared" si="21"/>
        <v>11</v>
      </c>
      <c r="AU52" s="13">
        <f t="shared" si="21"/>
        <v>223</v>
      </c>
      <c r="AV52" s="13">
        <f t="shared" si="21"/>
        <v>16</v>
      </c>
      <c r="AW52" s="13">
        <f t="shared" si="21"/>
        <v>1</v>
      </c>
      <c r="AX52" s="13">
        <f t="shared" si="21"/>
        <v>211</v>
      </c>
      <c r="AY52" s="13">
        <f t="shared" si="21"/>
        <v>451</v>
      </c>
      <c r="AZ52" s="13">
        <f t="shared" si="21"/>
        <v>122</v>
      </c>
      <c r="BA52" s="13">
        <f t="shared" si="21"/>
        <v>31</v>
      </c>
      <c r="BB52" s="13">
        <f t="shared" si="12"/>
        <v>30</v>
      </c>
      <c r="BC52" s="13">
        <f t="shared" si="12"/>
        <v>1</v>
      </c>
    </row>
    <row r="53" spans="1:55" ht="22.5" customHeight="1" x14ac:dyDescent="0.3">
      <c r="A53" s="13" t="s">
        <v>367</v>
      </c>
      <c r="B53" s="13">
        <f t="shared" si="19"/>
        <v>4364</v>
      </c>
      <c r="C53" s="13">
        <f t="shared" si="19"/>
        <v>2141</v>
      </c>
      <c r="D53" s="13">
        <f t="shared" si="19"/>
        <v>1256</v>
      </c>
      <c r="E53" s="13">
        <f t="shared" si="19"/>
        <v>752</v>
      </c>
      <c r="F53" s="13">
        <f t="shared" si="19"/>
        <v>331</v>
      </c>
      <c r="G53" s="13">
        <f t="shared" si="19"/>
        <v>95</v>
      </c>
      <c r="H53" s="13">
        <f t="shared" si="19"/>
        <v>1534</v>
      </c>
      <c r="I53" s="13">
        <f t="shared" si="19"/>
        <v>683</v>
      </c>
      <c r="J53" s="13">
        <f t="shared" si="19"/>
        <v>2208</v>
      </c>
      <c r="K53" s="13">
        <f t="shared" si="19"/>
        <v>1260</v>
      </c>
      <c r="L53" s="13">
        <f t="shared" si="19"/>
        <v>223</v>
      </c>
      <c r="M53" s="13">
        <f t="shared" si="19"/>
        <v>58</v>
      </c>
      <c r="N53" s="13">
        <f t="shared" si="19"/>
        <v>1538</v>
      </c>
      <c r="O53" s="13">
        <f t="shared" si="19"/>
        <v>532</v>
      </c>
      <c r="P53" s="12">
        <f>P35+P16</f>
        <v>11454</v>
      </c>
      <c r="Q53" s="12">
        <f>Q35+Q16</f>
        <v>5521</v>
      </c>
      <c r="R53" s="13" t="s">
        <v>367</v>
      </c>
      <c r="S53" s="13">
        <f t="shared" ref="S53:AH53" si="22">S35+S16</f>
        <v>410</v>
      </c>
      <c r="T53" s="13">
        <f t="shared" si="22"/>
        <v>234</v>
      </c>
      <c r="U53" s="13">
        <f t="shared" si="22"/>
        <v>110</v>
      </c>
      <c r="V53" s="13">
        <f t="shared" si="22"/>
        <v>62</v>
      </c>
      <c r="W53" s="13">
        <f t="shared" si="22"/>
        <v>53</v>
      </c>
      <c r="X53" s="13">
        <f t="shared" si="22"/>
        <v>11</v>
      </c>
      <c r="Y53" s="13">
        <f t="shared" si="22"/>
        <v>237</v>
      </c>
      <c r="Z53" s="13">
        <f t="shared" si="22"/>
        <v>104</v>
      </c>
      <c r="AA53" s="13">
        <f t="shared" si="22"/>
        <v>486</v>
      </c>
      <c r="AB53" s="13">
        <f t="shared" si="22"/>
        <v>256</v>
      </c>
      <c r="AC53" s="13">
        <f t="shared" si="22"/>
        <v>39</v>
      </c>
      <c r="AD53" s="13">
        <f t="shared" si="22"/>
        <v>6</v>
      </c>
      <c r="AE53" s="13">
        <f t="shared" si="22"/>
        <v>426</v>
      </c>
      <c r="AF53" s="13">
        <f t="shared" si="22"/>
        <v>157</v>
      </c>
      <c r="AG53" s="12">
        <f t="shared" si="22"/>
        <v>1761</v>
      </c>
      <c r="AH53" s="12">
        <f t="shared" si="22"/>
        <v>830</v>
      </c>
      <c r="AI53" s="13" t="s">
        <v>367</v>
      </c>
      <c r="AJ53" s="13">
        <f t="shared" ref="AJ53:BA53" si="23">AJ35+AJ16</f>
        <v>92</v>
      </c>
      <c r="AK53" s="13">
        <f t="shared" si="23"/>
        <v>36</v>
      </c>
      <c r="AL53" s="13">
        <f t="shared" si="23"/>
        <v>12</v>
      </c>
      <c r="AM53" s="13">
        <f t="shared" si="23"/>
        <v>45</v>
      </c>
      <c r="AN53" s="13">
        <f t="shared" si="23"/>
        <v>49</v>
      </c>
      <c r="AO53" s="13">
        <f t="shared" si="23"/>
        <v>15</v>
      </c>
      <c r="AP53" s="13">
        <f t="shared" si="23"/>
        <v>45</v>
      </c>
      <c r="AQ53" s="12">
        <f t="shared" si="23"/>
        <v>294</v>
      </c>
      <c r="AR53" s="13">
        <f t="shared" si="23"/>
        <v>291</v>
      </c>
      <c r="AS53" s="13">
        <f t="shared" si="23"/>
        <v>281</v>
      </c>
      <c r="AT53" s="13">
        <f t="shared" si="23"/>
        <v>10</v>
      </c>
      <c r="AU53" s="13">
        <f t="shared" si="23"/>
        <v>309</v>
      </c>
      <c r="AV53" s="13">
        <f t="shared" si="23"/>
        <v>27</v>
      </c>
      <c r="AW53" s="13">
        <f t="shared" si="23"/>
        <v>5</v>
      </c>
      <c r="AX53" s="13">
        <f t="shared" si="23"/>
        <v>265</v>
      </c>
      <c r="AY53" s="13">
        <f t="shared" si="23"/>
        <v>667</v>
      </c>
      <c r="AZ53" s="13">
        <f t="shared" si="23"/>
        <v>134</v>
      </c>
      <c r="BA53" s="13">
        <f t="shared" si="23"/>
        <v>38</v>
      </c>
      <c r="BB53" s="13">
        <f t="shared" si="12"/>
        <v>38</v>
      </c>
      <c r="BC53" s="13">
        <f t="shared" si="12"/>
        <v>0</v>
      </c>
    </row>
    <row r="54" spans="1:55" ht="22.5" customHeight="1" x14ac:dyDescent="0.3">
      <c r="A54" s="53" t="s">
        <v>351</v>
      </c>
      <c r="B54" s="53">
        <f t="shared" ref="B54:Q54" si="24">B36+B17</f>
        <v>1997</v>
      </c>
      <c r="C54" s="53">
        <f t="shared" si="24"/>
        <v>828</v>
      </c>
      <c r="D54" s="53">
        <f t="shared" si="24"/>
        <v>1075</v>
      </c>
      <c r="E54" s="53">
        <f t="shared" si="24"/>
        <v>293</v>
      </c>
      <c r="F54" s="53">
        <f t="shared" si="24"/>
        <v>116</v>
      </c>
      <c r="G54" s="53">
        <f t="shared" si="24"/>
        <v>50</v>
      </c>
      <c r="H54" s="53">
        <f t="shared" si="24"/>
        <v>538</v>
      </c>
      <c r="I54" s="53">
        <f t="shared" si="24"/>
        <v>180</v>
      </c>
      <c r="J54" s="53">
        <f t="shared" si="24"/>
        <v>1228</v>
      </c>
      <c r="K54" s="53">
        <f t="shared" si="24"/>
        <v>532</v>
      </c>
      <c r="L54" s="53">
        <f t="shared" si="24"/>
        <v>69</v>
      </c>
      <c r="M54" s="53">
        <f t="shared" si="24"/>
        <v>14</v>
      </c>
      <c r="N54" s="53">
        <f t="shared" si="24"/>
        <v>670</v>
      </c>
      <c r="O54" s="53">
        <f t="shared" si="24"/>
        <v>208</v>
      </c>
      <c r="P54" s="52">
        <f t="shared" si="24"/>
        <v>5693</v>
      </c>
      <c r="Q54" s="52">
        <f t="shared" si="24"/>
        <v>2105</v>
      </c>
      <c r="R54" s="53" t="s">
        <v>351</v>
      </c>
      <c r="S54" s="53">
        <f t="shared" ref="S54:AH54" si="25">S36+S17</f>
        <v>195</v>
      </c>
      <c r="T54" s="53">
        <f t="shared" si="25"/>
        <v>69</v>
      </c>
      <c r="U54" s="53">
        <f t="shared" si="25"/>
        <v>86</v>
      </c>
      <c r="V54" s="53">
        <f t="shared" si="25"/>
        <v>38</v>
      </c>
      <c r="W54" s="53">
        <f t="shared" si="25"/>
        <v>13</v>
      </c>
      <c r="X54" s="53">
        <f t="shared" si="25"/>
        <v>2</v>
      </c>
      <c r="Y54" s="53">
        <f t="shared" si="25"/>
        <v>99</v>
      </c>
      <c r="Z54" s="53">
        <f t="shared" si="25"/>
        <v>39</v>
      </c>
      <c r="AA54" s="53">
        <f t="shared" si="25"/>
        <v>397</v>
      </c>
      <c r="AB54" s="53">
        <f t="shared" si="25"/>
        <v>152</v>
      </c>
      <c r="AC54" s="53">
        <f t="shared" si="25"/>
        <v>14</v>
      </c>
      <c r="AD54" s="53">
        <f t="shared" si="25"/>
        <v>3</v>
      </c>
      <c r="AE54" s="53">
        <f t="shared" si="25"/>
        <v>186</v>
      </c>
      <c r="AF54" s="53">
        <f t="shared" si="25"/>
        <v>45</v>
      </c>
      <c r="AG54" s="52">
        <f t="shared" si="25"/>
        <v>990</v>
      </c>
      <c r="AH54" s="52">
        <f t="shared" si="25"/>
        <v>348</v>
      </c>
      <c r="AI54" s="53" t="s">
        <v>351</v>
      </c>
      <c r="AJ54" s="53">
        <f t="shared" ref="AJ54:BA54" si="26">AJ36+AJ17</f>
        <v>45</v>
      </c>
      <c r="AK54" s="53">
        <f t="shared" si="26"/>
        <v>23</v>
      </c>
      <c r="AL54" s="53">
        <f t="shared" si="26"/>
        <v>5</v>
      </c>
      <c r="AM54" s="53">
        <f t="shared" si="26"/>
        <v>23</v>
      </c>
      <c r="AN54" s="53">
        <f t="shared" si="26"/>
        <v>32</v>
      </c>
      <c r="AO54" s="53">
        <f t="shared" si="26"/>
        <v>4</v>
      </c>
      <c r="AP54" s="53">
        <f t="shared" si="26"/>
        <v>19</v>
      </c>
      <c r="AQ54" s="52">
        <f t="shared" si="26"/>
        <v>151</v>
      </c>
      <c r="AR54" s="53">
        <f>AR36+AR17</f>
        <v>170</v>
      </c>
      <c r="AS54" s="53">
        <f t="shared" si="26"/>
        <v>162</v>
      </c>
      <c r="AT54" s="53">
        <f t="shared" si="26"/>
        <v>8</v>
      </c>
      <c r="AU54" s="53">
        <f t="shared" si="26"/>
        <v>252</v>
      </c>
      <c r="AV54" s="53">
        <f t="shared" si="26"/>
        <v>8</v>
      </c>
      <c r="AW54" s="53">
        <f t="shared" si="26"/>
        <v>16</v>
      </c>
      <c r="AX54" s="53">
        <f t="shared" si="26"/>
        <v>39</v>
      </c>
      <c r="AY54" s="53">
        <f t="shared" si="26"/>
        <v>315</v>
      </c>
      <c r="AZ54" s="53">
        <f t="shared" si="26"/>
        <v>195</v>
      </c>
      <c r="BA54" s="53">
        <f t="shared" si="26"/>
        <v>23</v>
      </c>
      <c r="BB54" s="53">
        <f t="shared" si="12"/>
        <v>23</v>
      </c>
      <c r="BC54" s="53">
        <f t="shared" si="12"/>
        <v>0</v>
      </c>
    </row>
  </sheetData>
  <mergeCells count="3">
    <mergeCell ref="AJ7:AQ7"/>
    <mergeCell ref="AJ26:AQ26"/>
    <mergeCell ref="AJ44:AQ44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2" manualBreakCount="2">
    <brk id="18" max="65535" man="1"/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170"/>
  <sheetViews>
    <sheetView showGridLines="0" showZeros="0" zoomScale="75" workbookViewId="0">
      <selection activeCell="P25" sqref="P25"/>
    </sheetView>
  </sheetViews>
  <sheetFormatPr baseColWidth="10" defaultColWidth="11.453125" defaultRowHeight="12.5" x14ac:dyDescent="0.25"/>
  <cols>
    <col min="1" max="1" width="12.54296875" style="16" customWidth="1"/>
    <col min="2" max="9" width="9.7265625" style="16" customWidth="1"/>
    <col min="10" max="11" width="9" style="16" customWidth="1"/>
    <col min="12" max="12" width="11.453125" style="16"/>
    <col min="13" max="13" width="10.54296875" style="16" customWidth="1"/>
    <col min="14" max="16384" width="11.453125" style="16"/>
  </cols>
  <sheetData>
    <row r="1" spans="1:13" x14ac:dyDescent="0.25">
      <c r="A1" s="1" t="s">
        <v>405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565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50" t="s">
        <v>397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3" x14ac:dyDescent="0.3">
      <c r="A6" s="347" t="s">
        <v>376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ht="13" x14ac:dyDescent="0.3">
      <c r="A7" s="346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3" x14ac:dyDescent="0.3">
      <c r="A8" s="340" t="s">
        <v>392</v>
      </c>
      <c r="B8" s="341" t="s">
        <v>386</v>
      </c>
      <c r="C8" s="342"/>
      <c r="D8" s="343" t="s">
        <v>393</v>
      </c>
      <c r="E8" s="342"/>
      <c r="F8" s="343" t="s">
        <v>394</v>
      </c>
      <c r="G8" s="342"/>
      <c r="H8" s="343" t="s">
        <v>395</v>
      </c>
      <c r="I8" s="342"/>
      <c r="J8" s="343" t="s">
        <v>396</v>
      </c>
      <c r="K8" s="342"/>
      <c r="L8" s="343" t="s">
        <v>331</v>
      </c>
      <c r="M8" s="342"/>
    </row>
    <row r="9" spans="1:13" s="135" customFormat="1" ht="13" x14ac:dyDescent="0.3">
      <c r="A9" s="344"/>
      <c r="B9" s="345" t="s">
        <v>375</v>
      </c>
      <c r="C9" s="345" t="s">
        <v>330</v>
      </c>
      <c r="D9" s="345" t="s">
        <v>375</v>
      </c>
      <c r="E9" s="345" t="s">
        <v>330</v>
      </c>
      <c r="F9" s="345" t="s">
        <v>375</v>
      </c>
      <c r="G9" s="345" t="s">
        <v>330</v>
      </c>
      <c r="H9" s="345" t="s">
        <v>375</v>
      </c>
      <c r="I9" s="345" t="s">
        <v>330</v>
      </c>
      <c r="J9" s="345" t="s">
        <v>375</v>
      </c>
      <c r="K9" s="345" t="s">
        <v>330</v>
      </c>
      <c r="L9" s="345" t="s">
        <v>375</v>
      </c>
      <c r="M9" s="345" t="s">
        <v>330</v>
      </c>
    </row>
    <row r="10" spans="1:13" ht="15" customHeight="1" x14ac:dyDescent="0.3">
      <c r="A10" s="137" t="s">
        <v>70</v>
      </c>
      <c r="B10" s="106">
        <f t="shared" ref="B10:M10" si="0">B33+B56+B79+B101+B123+B145</f>
        <v>8383</v>
      </c>
      <c r="C10" s="106">
        <f t="shared" si="0"/>
        <v>4480</v>
      </c>
      <c r="D10" s="140">
        <f t="shared" si="0"/>
        <v>125</v>
      </c>
      <c r="E10" s="106">
        <f t="shared" si="0"/>
        <v>67</v>
      </c>
      <c r="F10" s="106">
        <f t="shared" si="0"/>
        <v>0</v>
      </c>
      <c r="G10" s="106">
        <f t="shared" si="0"/>
        <v>0</v>
      </c>
      <c r="H10" s="106">
        <f t="shared" si="0"/>
        <v>0</v>
      </c>
      <c r="I10" s="106">
        <f t="shared" si="0"/>
        <v>0</v>
      </c>
      <c r="J10" s="106">
        <f t="shared" si="0"/>
        <v>0</v>
      </c>
      <c r="K10" s="106">
        <f t="shared" si="0"/>
        <v>0</v>
      </c>
      <c r="L10" s="163">
        <f t="shared" si="0"/>
        <v>8508</v>
      </c>
      <c r="M10" s="163">
        <f t="shared" si="0"/>
        <v>4547</v>
      </c>
    </row>
    <row r="11" spans="1:13" ht="15" customHeight="1" x14ac:dyDescent="0.3">
      <c r="A11" s="405" t="s">
        <v>417</v>
      </c>
      <c r="B11" s="22">
        <f t="shared" ref="B11:M11" si="1">B34+B57+B80+B102+B124+B146</f>
        <v>85978</v>
      </c>
      <c r="C11" s="22">
        <f t="shared" si="1"/>
        <v>43929</v>
      </c>
      <c r="D11" s="21">
        <f t="shared" si="1"/>
        <v>2745</v>
      </c>
      <c r="E11" s="22">
        <f t="shared" si="1"/>
        <v>1498</v>
      </c>
      <c r="F11" s="22">
        <f t="shared" si="1"/>
        <v>106</v>
      </c>
      <c r="G11" s="22">
        <f t="shared" si="1"/>
        <v>61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160">
        <f t="shared" si="1"/>
        <v>88829</v>
      </c>
      <c r="M11" s="160">
        <f t="shared" si="1"/>
        <v>45488</v>
      </c>
    </row>
    <row r="12" spans="1:13" ht="15" customHeight="1" x14ac:dyDescent="0.3">
      <c r="A12" s="138" t="s">
        <v>418</v>
      </c>
      <c r="B12" s="22">
        <f t="shared" ref="B12:M12" si="2">B35+B58+B81+B103+B125+B147</f>
        <v>467186</v>
      </c>
      <c r="C12" s="22">
        <f t="shared" si="2"/>
        <v>233685</v>
      </c>
      <c r="D12" s="21">
        <f t="shared" si="2"/>
        <v>32302</v>
      </c>
      <c r="E12" s="22">
        <f t="shared" si="2"/>
        <v>17818</v>
      </c>
      <c r="F12" s="22">
        <f t="shared" si="2"/>
        <v>1900</v>
      </c>
      <c r="G12" s="22">
        <f t="shared" si="2"/>
        <v>1116</v>
      </c>
      <c r="H12" s="22">
        <f t="shared" si="2"/>
        <v>96</v>
      </c>
      <c r="I12" s="22">
        <f t="shared" si="2"/>
        <v>51</v>
      </c>
      <c r="J12" s="22">
        <f t="shared" si="2"/>
        <v>0</v>
      </c>
      <c r="K12" s="22">
        <f t="shared" si="2"/>
        <v>0</v>
      </c>
      <c r="L12" s="160">
        <f t="shared" si="2"/>
        <v>501484</v>
      </c>
      <c r="M12" s="160">
        <f t="shared" si="2"/>
        <v>252670</v>
      </c>
    </row>
    <row r="13" spans="1:13" ht="15" customHeight="1" x14ac:dyDescent="0.3">
      <c r="A13" s="138" t="s">
        <v>419</v>
      </c>
      <c r="B13" s="22">
        <f t="shared" ref="B13:M13" si="3">B36+B59+B82+B104+B126+B148</f>
        <v>331696</v>
      </c>
      <c r="C13" s="22">
        <f t="shared" si="3"/>
        <v>161603</v>
      </c>
      <c r="D13" s="21">
        <f t="shared" si="3"/>
        <v>127245</v>
      </c>
      <c r="E13" s="22">
        <f t="shared" si="3"/>
        <v>66808</v>
      </c>
      <c r="F13" s="22">
        <f t="shared" si="3"/>
        <v>20186</v>
      </c>
      <c r="G13" s="22">
        <f t="shared" si="3"/>
        <v>11430</v>
      </c>
      <c r="H13" s="22">
        <f t="shared" si="3"/>
        <v>1550</v>
      </c>
      <c r="I13" s="22">
        <f t="shared" si="3"/>
        <v>884</v>
      </c>
      <c r="J13" s="22">
        <f t="shared" si="3"/>
        <v>107</v>
      </c>
      <c r="K13" s="22">
        <f t="shared" si="3"/>
        <v>61</v>
      </c>
      <c r="L13" s="160">
        <f t="shared" si="3"/>
        <v>480784</v>
      </c>
      <c r="M13" s="160">
        <f t="shared" si="3"/>
        <v>240786</v>
      </c>
    </row>
    <row r="14" spans="1:13" ht="15" customHeight="1" x14ac:dyDescent="0.3">
      <c r="A14" s="138" t="s">
        <v>420</v>
      </c>
      <c r="B14" s="22">
        <f t="shared" ref="B14:M14" si="4">B37+B60+B83+B105+B127+B149</f>
        <v>208397</v>
      </c>
      <c r="C14" s="22">
        <f t="shared" si="4"/>
        <v>99600</v>
      </c>
      <c r="D14" s="21">
        <f t="shared" si="4"/>
        <v>153720</v>
      </c>
      <c r="E14" s="22">
        <f t="shared" si="4"/>
        <v>77255</v>
      </c>
      <c r="F14" s="22">
        <f t="shared" si="4"/>
        <v>68963</v>
      </c>
      <c r="G14" s="22">
        <f t="shared" si="4"/>
        <v>37435</v>
      </c>
      <c r="H14" s="22">
        <f t="shared" si="4"/>
        <v>13597</v>
      </c>
      <c r="I14" s="22">
        <f t="shared" si="4"/>
        <v>7736</v>
      </c>
      <c r="J14" s="22">
        <f t="shared" si="4"/>
        <v>1307</v>
      </c>
      <c r="K14" s="22">
        <f t="shared" si="4"/>
        <v>755</v>
      </c>
      <c r="L14" s="160">
        <f t="shared" si="4"/>
        <v>445984</v>
      </c>
      <c r="M14" s="160">
        <f t="shared" si="4"/>
        <v>222781</v>
      </c>
    </row>
    <row r="15" spans="1:13" ht="15" customHeight="1" x14ac:dyDescent="0.3">
      <c r="A15" s="138" t="s">
        <v>421</v>
      </c>
      <c r="B15" s="22">
        <f t="shared" ref="B15:M15" si="5">B38+B61+B84+B106+B128+B150</f>
        <v>118923</v>
      </c>
      <c r="C15" s="22">
        <f t="shared" si="5"/>
        <v>55679</v>
      </c>
      <c r="D15" s="21">
        <f t="shared" si="5"/>
        <v>139902</v>
      </c>
      <c r="E15" s="22">
        <f t="shared" si="5"/>
        <v>67135</v>
      </c>
      <c r="F15" s="22">
        <f t="shared" si="5"/>
        <v>99322</v>
      </c>
      <c r="G15" s="22">
        <f t="shared" si="5"/>
        <v>51945</v>
      </c>
      <c r="H15" s="22">
        <f t="shared" si="5"/>
        <v>40517</v>
      </c>
      <c r="I15" s="22">
        <f t="shared" si="5"/>
        <v>22633</v>
      </c>
      <c r="J15" s="22">
        <f t="shared" si="5"/>
        <v>9801</v>
      </c>
      <c r="K15" s="22">
        <f t="shared" si="5"/>
        <v>5684</v>
      </c>
      <c r="L15" s="160">
        <f t="shared" si="5"/>
        <v>408465</v>
      </c>
      <c r="M15" s="160">
        <f t="shared" si="5"/>
        <v>203076</v>
      </c>
    </row>
    <row r="16" spans="1:13" ht="15" customHeight="1" x14ac:dyDescent="0.3">
      <c r="A16" s="138" t="s">
        <v>422</v>
      </c>
      <c r="B16" s="22">
        <f t="shared" ref="B16:M16" si="6">B39+B62+B85+B107+B129+B151</f>
        <v>78880</v>
      </c>
      <c r="C16" s="22">
        <f t="shared" si="6"/>
        <v>36718</v>
      </c>
      <c r="D16" s="21">
        <f t="shared" si="6"/>
        <v>117730</v>
      </c>
      <c r="E16" s="22">
        <f t="shared" si="6"/>
        <v>54971</v>
      </c>
      <c r="F16" s="22">
        <f t="shared" si="6"/>
        <v>117035</v>
      </c>
      <c r="G16" s="22">
        <f t="shared" si="6"/>
        <v>59259</v>
      </c>
      <c r="H16" s="22">
        <f t="shared" si="6"/>
        <v>59890</v>
      </c>
      <c r="I16" s="22">
        <f t="shared" si="6"/>
        <v>31971</v>
      </c>
      <c r="J16" s="22">
        <f t="shared" si="6"/>
        <v>27856</v>
      </c>
      <c r="K16" s="22">
        <f t="shared" si="6"/>
        <v>15560</v>
      </c>
      <c r="L16" s="160">
        <f t="shared" si="6"/>
        <v>401391</v>
      </c>
      <c r="M16" s="160">
        <f t="shared" si="6"/>
        <v>198479</v>
      </c>
    </row>
    <row r="17" spans="1:13" ht="15" customHeight="1" x14ac:dyDescent="0.3">
      <c r="A17" s="138" t="s">
        <v>423</v>
      </c>
      <c r="B17" s="22">
        <f t="shared" ref="B17:M17" si="7">B40+B63+B86+B108+B130+B152</f>
        <v>40618</v>
      </c>
      <c r="C17" s="22">
        <f t="shared" si="7"/>
        <v>18369</v>
      </c>
      <c r="D17" s="21">
        <f t="shared" si="7"/>
        <v>73701</v>
      </c>
      <c r="E17" s="22">
        <f t="shared" si="7"/>
        <v>33269</v>
      </c>
      <c r="F17" s="22">
        <f t="shared" si="7"/>
        <v>101894</v>
      </c>
      <c r="G17" s="22">
        <f t="shared" si="7"/>
        <v>49359</v>
      </c>
      <c r="H17" s="22">
        <f t="shared" si="7"/>
        <v>72801</v>
      </c>
      <c r="I17" s="22">
        <f t="shared" si="7"/>
        <v>37893</v>
      </c>
      <c r="J17" s="22">
        <f t="shared" si="7"/>
        <v>41986</v>
      </c>
      <c r="K17" s="22">
        <f t="shared" si="7"/>
        <v>23072</v>
      </c>
      <c r="L17" s="160">
        <f t="shared" si="7"/>
        <v>331000</v>
      </c>
      <c r="M17" s="160">
        <f t="shared" si="7"/>
        <v>161962</v>
      </c>
    </row>
    <row r="18" spans="1:13" ht="15" customHeight="1" x14ac:dyDescent="0.3">
      <c r="A18" s="138" t="s">
        <v>424</v>
      </c>
      <c r="B18" s="22">
        <f t="shared" ref="B18:M18" si="8">B41+B64+B87+B109+B131+B153</f>
        <v>23991</v>
      </c>
      <c r="C18" s="22">
        <f t="shared" si="8"/>
        <v>10595</v>
      </c>
      <c r="D18" s="21">
        <f t="shared" si="8"/>
        <v>46735</v>
      </c>
      <c r="E18" s="22">
        <f t="shared" si="8"/>
        <v>20480</v>
      </c>
      <c r="F18" s="22">
        <f t="shared" si="8"/>
        <v>79920</v>
      </c>
      <c r="G18" s="22">
        <f t="shared" si="8"/>
        <v>36734</v>
      </c>
      <c r="H18" s="22">
        <f t="shared" si="8"/>
        <v>73787</v>
      </c>
      <c r="I18" s="22">
        <f t="shared" si="8"/>
        <v>36513</v>
      </c>
      <c r="J18" s="22">
        <f t="shared" si="8"/>
        <v>53364</v>
      </c>
      <c r="K18" s="22">
        <f t="shared" si="8"/>
        <v>28288</v>
      </c>
      <c r="L18" s="160">
        <f t="shared" si="8"/>
        <v>277797</v>
      </c>
      <c r="M18" s="160">
        <f t="shared" si="8"/>
        <v>132610</v>
      </c>
    </row>
    <row r="19" spans="1:13" ht="15" customHeight="1" x14ac:dyDescent="0.3">
      <c r="A19" s="138" t="s">
        <v>425</v>
      </c>
      <c r="B19" s="22">
        <f t="shared" ref="B19:M19" si="9">B42+B65+B88+B110+B132+B154</f>
        <v>13052</v>
      </c>
      <c r="C19" s="22">
        <f t="shared" si="9"/>
        <v>5567</v>
      </c>
      <c r="D19" s="21">
        <f t="shared" si="9"/>
        <v>27179</v>
      </c>
      <c r="E19" s="22">
        <f t="shared" si="9"/>
        <v>11381</v>
      </c>
      <c r="F19" s="22">
        <f t="shared" si="9"/>
        <v>54329</v>
      </c>
      <c r="G19" s="22">
        <f t="shared" si="9"/>
        <v>23895</v>
      </c>
      <c r="H19" s="22">
        <f t="shared" si="9"/>
        <v>63392</v>
      </c>
      <c r="I19" s="22">
        <f t="shared" si="9"/>
        <v>29987</v>
      </c>
      <c r="J19" s="22">
        <f t="shared" si="9"/>
        <v>60259</v>
      </c>
      <c r="K19" s="22">
        <f t="shared" si="9"/>
        <v>30513</v>
      </c>
      <c r="L19" s="160">
        <f t="shared" si="9"/>
        <v>218211</v>
      </c>
      <c r="M19" s="160">
        <f t="shared" si="9"/>
        <v>101343</v>
      </c>
    </row>
    <row r="20" spans="1:13" ht="15" customHeight="1" x14ac:dyDescent="0.3">
      <c r="A20" s="138" t="s">
        <v>426</v>
      </c>
      <c r="B20" s="22">
        <f t="shared" ref="B20:M20" si="10">B43+B66+B89+B111+B133+B155</f>
        <v>5267</v>
      </c>
      <c r="C20" s="22">
        <f t="shared" si="10"/>
        <v>2119</v>
      </c>
      <c r="D20" s="21">
        <f t="shared" si="10"/>
        <v>11070</v>
      </c>
      <c r="E20" s="22">
        <f t="shared" si="10"/>
        <v>4224</v>
      </c>
      <c r="F20" s="22">
        <f t="shared" si="10"/>
        <v>24817</v>
      </c>
      <c r="G20" s="22">
        <f t="shared" si="10"/>
        <v>9734</v>
      </c>
      <c r="H20" s="22">
        <f t="shared" si="10"/>
        <v>35745</v>
      </c>
      <c r="I20" s="22">
        <f t="shared" si="10"/>
        <v>15419</v>
      </c>
      <c r="J20" s="22">
        <f t="shared" si="10"/>
        <v>46795</v>
      </c>
      <c r="K20" s="22">
        <f t="shared" si="10"/>
        <v>22026</v>
      </c>
      <c r="L20" s="160">
        <f t="shared" si="10"/>
        <v>123694</v>
      </c>
      <c r="M20" s="160">
        <f t="shared" si="10"/>
        <v>53522</v>
      </c>
    </row>
    <row r="21" spans="1:13" ht="15" customHeight="1" x14ac:dyDescent="0.3">
      <c r="A21" s="154" t="s">
        <v>548</v>
      </c>
      <c r="B21" s="22">
        <f t="shared" ref="B21:M21" si="11">B44+B67+B90+B112+B134+B156</f>
        <v>3053</v>
      </c>
      <c r="C21" s="22">
        <f t="shared" si="11"/>
        <v>1256</v>
      </c>
      <c r="D21" s="21">
        <f t="shared" si="11"/>
        <v>5104</v>
      </c>
      <c r="E21" s="22">
        <f t="shared" si="11"/>
        <v>1698</v>
      </c>
      <c r="F21" s="22">
        <f t="shared" si="11"/>
        <v>12794</v>
      </c>
      <c r="G21" s="22">
        <f t="shared" si="11"/>
        <v>4402</v>
      </c>
      <c r="H21" s="22">
        <f t="shared" si="11"/>
        <v>21086</v>
      </c>
      <c r="I21" s="22">
        <f t="shared" si="11"/>
        <v>7658</v>
      </c>
      <c r="J21" s="22">
        <f t="shared" si="11"/>
        <v>38278</v>
      </c>
      <c r="K21" s="22">
        <f t="shared" si="11"/>
        <v>15553</v>
      </c>
      <c r="L21" s="160">
        <f t="shared" si="11"/>
        <v>80315</v>
      </c>
      <c r="M21" s="160">
        <f t="shared" si="11"/>
        <v>30567</v>
      </c>
    </row>
    <row r="22" spans="1:13" ht="15" customHeight="1" x14ac:dyDescent="0.3">
      <c r="A22" s="151" t="s">
        <v>331</v>
      </c>
      <c r="B22" s="141">
        <f>SUM(B10:B21)</f>
        <v>1385424</v>
      </c>
      <c r="C22" s="141">
        <f t="shared" ref="C22:M22" si="12">C45+C68+C91+C113+C135+C157</f>
        <v>673600</v>
      </c>
      <c r="D22" s="141">
        <f t="shared" si="12"/>
        <v>737558</v>
      </c>
      <c r="E22" s="141">
        <f t="shared" si="12"/>
        <v>356604</v>
      </c>
      <c r="F22" s="141">
        <f t="shared" si="12"/>
        <v>581266</v>
      </c>
      <c r="G22" s="141">
        <f t="shared" si="12"/>
        <v>285370</v>
      </c>
      <c r="H22" s="141">
        <f t="shared" si="12"/>
        <v>382461</v>
      </c>
      <c r="I22" s="141">
        <f t="shared" si="12"/>
        <v>190745</v>
      </c>
      <c r="J22" s="141">
        <f t="shared" si="12"/>
        <v>279753</v>
      </c>
      <c r="K22" s="141">
        <f t="shared" si="12"/>
        <v>141512</v>
      </c>
      <c r="L22" s="141">
        <f t="shared" si="12"/>
        <v>3366462</v>
      </c>
      <c r="M22" s="141">
        <f t="shared" si="12"/>
        <v>1647831</v>
      </c>
    </row>
    <row r="23" spans="1:13" ht="15" customHeight="1" x14ac:dyDescent="0.3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 x14ac:dyDescent="0.25">
      <c r="A24" s="1" t="s">
        <v>398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 t="s">
        <v>380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 t="s">
        <v>273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50" t="s">
        <v>397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ht="13" x14ac:dyDescent="0.3">
      <c r="A29" s="347" t="s">
        <v>369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13" ht="13" x14ac:dyDescent="0.3">
      <c r="A30" s="346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13" ht="13" x14ac:dyDescent="0.3">
      <c r="A31" s="340" t="s">
        <v>392</v>
      </c>
      <c r="B31" s="341" t="s">
        <v>386</v>
      </c>
      <c r="C31" s="342"/>
      <c r="D31" s="343" t="s">
        <v>393</v>
      </c>
      <c r="E31" s="342"/>
      <c r="F31" s="343" t="s">
        <v>394</v>
      </c>
      <c r="G31" s="342"/>
      <c r="H31" s="343" t="s">
        <v>395</v>
      </c>
      <c r="I31" s="342"/>
      <c r="J31" s="343" t="s">
        <v>396</v>
      </c>
      <c r="K31" s="342"/>
      <c r="L31" s="343" t="s">
        <v>331</v>
      </c>
      <c r="M31" s="342"/>
    </row>
    <row r="32" spans="1:13" ht="13" x14ac:dyDescent="0.3">
      <c r="A32" s="151"/>
      <c r="B32" s="139" t="s">
        <v>375</v>
      </c>
      <c r="C32" s="139" t="s">
        <v>330</v>
      </c>
      <c r="D32" s="139" t="s">
        <v>375</v>
      </c>
      <c r="E32" s="139" t="s">
        <v>330</v>
      </c>
      <c r="F32" s="139" t="s">
        <v>375</v>
      </c>
      <c r="G32" s="139" t="s">
        <v>330</v>
      </c>
      <c r="H32" s="139" t="s">
        <v>375</v>
      </c>
      <c r="I32" s="139" t="s">
        <v>330</v>
      </c>
      <c r="J32" s="139" t="s">
        <v>375</v>
      </c>
      <c r="K32" s="139" t="s">
        <v>330</v>
      </c>
      <c r="L32" s="139" t="s">
        <v>375</v>
      </c>
      <c r="M32" s="139" t="s">
        <v>330</v>
      </c>
    </row>
    <row r="33" spans="1:13" s="135" customFormat="1" ht="13" x14ac:dyDescent="0.3">
      <c r="A33" s="137" t="s">
        <v>70</v>
      </c>
      <c r="B33" s="106">
        <v>4852</v>
      </c>
      <c r="C33" s="106">
        <v>2586</v>
      </c>
      <c r="D33" s="417">
        <v>73</v>
      </c>
      <c r="E33" s="418">
        <v>38</v>
      </c>
      <c r="F33" s="157">
        <v>0</v>
      </c>
      <c r="G33" s="157">
        <v>0</v>
      </c>
      <c r="H33" s="157">
        <v>0</v>
      </c>
      <c r="I33" s="157">
        <v>0</v>
      </c>
      <c r="J33" s="106">
        <v>0</v>
      </c>
      <c r="K33" s="106">
        <v>0</v>
      </c>
      <c r="L33" s="160">
        <f t="shared" ref="L33:M45" si="13">B33+D33+F33+H33+J33</f>
        <v>4925</v>
      </c>
      <c r="M33" s="160">
        <f t="shared" si="13"/>
        <v>2624</v>
      </c>
    </row>
    <row r="34" spans="1:13" ht="15" customHeight="1" x14ac:dyDescent="0.3">
      <c r="A34" s="446" t="s">
        <v>417</v>
      </c>
      <c r="B34" s="22">
        <v>35092</v>
      </c>
      <c r="C34" s="22">
        <v>17738</v>
      </c>
      <c r="D34" s="21">
        <v>1716</v>
      </c>
      <c r="E34" s="22">
        <v>936</v>
      </c>
      <c r="F34" s="22">
        <v>81</v>
      </c>
      <c r="G34" s="22">
        <v>46</v>
      </c>
      <c r="H34" s="158">
        <v>0</v>
      </c>
      <c r="I34" s="158">
        <v>0</v>
      </c>
      <c r="J34" s="22">
        <v>0</v>
      </c>
      <c r="K34" s="22">
        <v>0</v>
      </c>
      <c r="L34" s="160">
        <f t="shared" si="13"/>
        <v>36889</v>
      </c>
      <c r="M34" s="160">
        <f t="shared" ref="M34:M45" si="14">C34+E34+G34+I34+K34</f>
        <v>18720</v>
      </c>
    </row>
    <row r="35" spans="1:13" ht="15" customHeight="1" x14ac:dyDescent="0.3">
      <c r="A35" s="138" t="s">
        <v>418</v>
      </c>
      <c r="B35" s="22">
        <v>119298</v>
      </c>
      <c r="C35" s="22">
        <v>58686</v>
      </c>
      <c r="D35" s="21">
        <v>17735</v>
      </c>
      <c r="E35" s="22">
        <v>9732</v>
      </c>
      <c r="F35" s="22">
        <v>1323</v>
      </c>
      <c r="G35" s="22">
        <v>775</v>
      </c>
      <c r="H35" s="22">
        <v>74</v>
      </c>
      <c r="I35" s="22">
        <v>43</v>
      </c>
      <c r="J35" s="159">
        <v>0</v>
      </c>
      <c r="K35" s="22">
        <v>0</v>
      </c>
      <c r="L35" s="160">
        <f t="shared" si="13"/>
        <v>138430</v>
      </c>
      <c r="M35" s="160">
        <f t="shared" si="14"/>
        <v>69236</v>
      </c>
    </row>
    <row r="36" spans="1:13" ht="15" customHeight="1" x14ac:dyDescent="0.3">
      <c r="A36" s="138" t="s">
        <v>419</v>
      </c>
      <c r="B36" s="22">
        <v>73178</v>
      </c>
      <c r="C36" s="22">
        <v>34095</v>
      </c>
      <c r="D36" s="21">
        <v>52470</v>
      </c>
      <c r="E36" s="22">
        <v>27312</v>
      </c>
      <c r="F36" s="22">
        <v>12508</v>
      </c>
      <c r="G36" s="22">
        <v>7132</v>
      </c>
      <c r="H36" s="22">
        <v>1062</v>
      </c>
      <c r="I36" s="22">
        <v>612</v>
      </c>
      <c r="J36" s="22">
        <v>62</v>
      </c>
      <c r="K36" s="22">
        <v>37</v>
      </c>
      <c r="L36" s="160">
        <f t="shared" si="13"/>
        <v>139280</v>
      </c>
      <c r="M36" s="160">
        <f t="shared" si="14"/>
        <v>69188</v>
      </c>
    </row>
    <row r="37" spans="1:13" ht="15" customHeight="1" x14ac:dyDescent="0.3">
      <c r="A37" s="138" t="s">
        <v>420</v>
      </c>
      <c r="B37" s="22">
        <v>36851</v>
      </c>
      <c r="C37" s="22">
        <v>16669</v>
      </c>
      <c r="D37" s="21">
        <v>49176</v>
      </c>
      <c r="E37" s="22">
        <v>23622</v>
      </c>
      <c r="F37" s="22">
        <v>33236</v>
      </c>
      <c r="G37" s="22">
        <v>18032</v>
      </c>
      <c r="H37" s="22">
        <v>8714</v>
      </c>
      <c r="I37" s="22">
        <v>4893</v>
      </c>
      <c r="J37" s="22">
        <v>870</v>
      </c>
      <c r="K37" s="22">
        <v>505</v>
      </c>
      <c r="L37" s="160">
        <f t="shared" si="13"/>
        <v>128847</v>
      </c>
      <c r="M37" s="160">
        <f t="shared" si="14"/>
        <v>63721</v>
      </c>
    </row>
    <row r="38" spans="1:13" ht="15" customHeight="1" x14ac:dyDescent="0.3">
      <c r="A38" s="138" t="s">
        <v>421</v>
      </c>
      <c r="B38" s="22">
        <v>19321</v>
      </c>
      <c r="C38" s="22">
        <v>8712</v>
      </c>
      <c r="D38" s="21">
        <v>38369</v>
      </c>
      <c r="E38" s="22">
        <v>17331</v>
      </c>
      <c r="F38" s="22">
        <v>39842</v>
      </c>
      <c r="G38" s="22">
        <v>20142</v>
      </c>
      <c r="H38" s="22">
        <v>22196</v>
      </c>
      <c r="I38" s="22">
        <v>12342</v>
      </c>
      <c r="J38" s="22">
        <v>6282</v>
      </c>
      <c r="K38" s="22">
        <v>3671</v>
      </c>
      <c r="L38" s="160">
        <f t="shared" si="13"/>
        <v>126010</v>
      </c>
      <c r="M38" s="160">
        <f t="shared" si="14"/>
        <v>62198</v>
      </c>
    </row>
    <row r="39" spans="1:13" ht="15" customHeight="1" x14ac:dyDescent="0.3">
      <c r="A39" s="138" t="s">
        <v>422</v>
      </c>
      <c r="B39" s="22">
        <v>11676</v>
      </c>
      <c r="C39" s="22">
        <v>5303</v>
      </c>
      <c r="D39" s="21">
        <v>27595</v>
      </c>
      <c r="E39" s="22">
        <v>12172</v>
      </c>
      <c r="F39" s="22">
        <v>39374</v>
      </c>
      <c r="G39" s="22">
        <v>19020</v>
      </c>
      <c r="H39" s="22">
        <v>26966</v>
      </c>
      <c r="I39" s="22">
        <v>14059</v>
      </c>
      <c r="J39" s="22">
        <v>15267</v>
      </c>
      <c r="K39" s="22">
        <v>8570</v>
      </c>
      <c r="L39" s="160">
        <f t="shared" si="13"/>
        <v>120878</v>
      </c>
      <c r="M39" s="160">
        <f t="shared" si="14"/>
        <v>59124</v>
      </c>
    </row>
    <row r="40" spans="1:13" ht="15" customHeight="1" x14ac:dyDescent="0.3">
      <c r="A40" s="138" t="s">
        <v>423</v>
      </c>
      <c r="B40" s="22">
        <v>6285</v>
      </c>
      <c r="C40" s="22">
        <v>2807</v>
      </c>
      <c r="D40" s="21">
        <v>15654</v>
      </c>
      <c r="E40" s="22">
        <v>6735</v>
      </c>
      <c r="F40" s="22">
        <v>30620</v>
      </c>
      <c r="G40" s="22">
        <v>13971</v>
      </c>
      <c r="H40" s="22">
        <v>29375</v>
      </c>
      <c r="I40" s="22">
        <v>14837</v>
      </c>
      <c r="J40" s="22">
        <v>19791</v>
      </c>
      <c r="K40" s="22">
        <v>10730</v>
      </c>
      <c r="L40" s="160">
        <f t="shared" si="13"/>
        <v>101725</v>
      </c>
      <c r="M40" s="160">
        <f t="shared" si="14"/>
        <v>49080</v>
      </c>
    </row>
    <row r="41" spans="1:13" ht="15" customHeight="1" x14ac:dyDescent="0.3">
      <c r="A41" s="138" t="s">
        <v>424</v>
      </c>
      <c r="B41" s="22">
        <v>3590</v>
      </c>
      <c r="C41" s="22">
        <v>1596</v>
      </c>
      <c r="D41" s="21">
        <v>9072</v>
      </c>
      <c r="E41" s="22">
        <v>3796</v>
      </c>
      <c r="F41" s="22">
        <v>20464</v>
      </c>
      <c r="G41" s="22">
        <v>8806</v>
      </c>
      <c r="H41" s="22">
        <v>26358</v>
      </c>
      <c r="I41" s="22">
        <v>12581</v>
      </c>
      <c r="J41" s="22">
        <v>22177</v>
      </c>
      <c r="K41" s="22">
        <v>11633</v>
      </c>
      <c r="L41" s="160">
        <f t="shared" si="13"/>
        <v>81661</v>
      </c>
      <c r="M41" s="160">
        <f t="shared" si="14"/>
        <v>38412</v>
      </c>
    </row>
    <row r="42" spans="1:13" ht="15" customHeight="1" x14ac:dyDescent="0.3">
      <c r="A42" s="138" t="s">
        <v>425</v>
      </c>
      <c r="B42" s="22">
        <v>1932</v>
      </c>
      <c r="C42" s="22">
        <v>822</v>
      </c>
      <c r="D42" s="21">
        <v>5002</v>
      </c>
      <c r="E42" s="22">
        <v>2061</v>
      </c>
      <c r="F42" s="22">
        <v>12342</v>
      </c>
      <c r="G42" s="22">
        <v>5137</v>
      </c>
      <c r="H42" s="22">
        <v>19301</v>
      </c>
      <c r="I42" s="22">
        <v>8556</v>
      </c>
      <c r="J42" s="22">
        <v>21414</v>
      </c>
      <c r="K42" s="22">
        <v>10572</v>
      </c>
      <c r="L42" s="160">
        <f t="shared" si="13"/>
        <v>59991</v>
      </c>
      <c r="M42" s="160">
        <f t="shared" si="14"/>
        <v>27148</v>
      </c>
    </row>
    <row r="43" spans="1:13" ht="15" customHeight="1" x14ac:dyDescent="0.3">
      <c r="A43" s="138" t="s">
        <v>426</v>
      </c>
      <c r="B43" s="22">
        <v>751</v>
      </c>
      <c r="C43" s="22">
        <v>287</v>
      </c>
      <c r="D43" s="21">
        <v>2095</v>
      </c>
      <c r="E43" s="22">
        <v>793</v>
      </c>
      <c r="F43" s="22">
        <v>5235</v>
      </c>
      <c r="G43" s="22">
        <v>1889</v>
      </c>
      <c r="H43" s="22">
        <v>10003</v>
      </c>
      <c r="I43" s="22">
        <v>4114</v>
      </c>
      <c r="J43" s="22">
        <v>14542</v>
      </c>
      <c r="K43" s="22">
        <v>6505</v>
      </c>
      <c r="L43" s="160">
        <f t="shared" si="13"/>
        <v>32626</v>
      </c>
      <c r="M43" s="160">
        <f t="shared" si="14"/>
        <v>13588</v>
      </c>
    </row>
    <row r="44" spans="1:13" ht="15" customHeight="1" x14ac:dyDescent="0.3">
      <c r="A44" s="154" t="s">
        <v>548</v>
      </c>
      <c r="B44" s="22">
        <v>402</v>
      </c>
      <c r="C44" s="22">
        <v>151</v>
      </c>
      <c r="D44" s="21">
        <v>961</v>
      </c>
      <c r="E44" s="22">
        <v>330</v>
      </c>
      <c r="F44" s="22">
        <v>2590</v>
      </c>
      <c r="G44" s="22">
        <v>828</v>
      </c>
      <c r="H44" s="22">
        <v>5083</v>
      </c>
      <c r="I44" s="22">
        <v>1771</v>
      </c>
      <c r="J44" s="22">
        <v>9221</v>
      </c>
      <c r="K44" s="22">
        <v>3553</v>
      </c>
      <c r="L44" s="160">
        <f t="shared" si="13"/>
        <v>18257</v>
      </c>
      <c r="M44" s="160">
        <f t="shared" si="14"/>
        <v>6633</v>
      </c>
    </row>
    <row r="45" spans="1:13" ht="15" customHeight="1" x14ac:dyDescent="0.3">
      <c r="A45" s="139" t="s">
        <v>331</v>
      </c>
      <c r="B45" s="141">
        <f>SUM(B33:B44)</f>
        <v>313228</v>
      </c>
      <c r="C45" s="141">
        <f t="shared" ref="C45:K45" si="15">SUM(C33:C44)</f>
        <v>149452</v>
      </c>
      <c r="D45" s="141">
        <f t="shared" si="15"/>
        <v>219918</v>
      </c>
      <c r="E45" s="141">
        <f t="shared" si="15"/>
        <v>104858</v>
      </c>
      <c r="F45" s="141">
        <f t="shared" si="15"/>
        <v>197615</v>
      </c>
      <c r="G45" s="141">
        <f t="shared" si="15"/>
        <v>95778</v>
      </c>
      <c r="H45" s="141">
        <f t="shared" si="15"/>
        <v>149132</v>
      </c>
      <c r="I45" s="141">
        <f t="shared" si="15"/>
        <v>73808</v>
      </c>
      <c r="J45" s="141">
        <f t="shared" si="15"/>
        <v>109626</v>
      </c>
      <c r="K45" s="141">
        <f t="shared" si="15"/>
        <v>55776</v>
      </c>
      <c r="L45" s="141">
        <f t="shared" si="13"/>
        <v>989519</v>
      </c>
      <c r="M45" s="141">
        <f t="shared" si="14"/>
        <v>479672</v>
      </c>
    </row>
    <row r="46" spans="1:13" ht="15" customHeight="1" x14ac:dyDescent="0.25"/>
    <row r="47" spans="1:13" x14ac:dyDescent="0.25">
      <c r="A47" s="1" t="s">
        <v>399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 t="s">
        <v>380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 t="s">
        <v>35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50" t="s">
        <v>397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1:13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3" ht="13" x14ac:dyDescent="0.3">
      <c r="A52" s="347" t="s">
        <v>374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</row>
    <row r="53" spans="1:13" ht="13" x14ac:dyDescent="0.3">
      <c r="A53" s="136"/>
    </row>
    <row r="54" spans="1:13" ht="13" x14ac:dyDescent="0.3">
      <c r="A54" s="340" t="s">
        <v>392</v>
      </c>
      <c r="B54" s="341" t="s">
        <v>386</v>
      </c>
      <c r="C54" s="342"/>
      <c r="D54" s="343" t="s">
        <v>393</v>
      </c>
      <c r="E54" s="342"/>
      <c r="F54" s="343" t="s">
        <v>394</v>
      </c>
      <c r="G54" s="342"/>
      <c r="H54" s="343" t="s">
        <v>395</v>
      </c>
      <c r="I54" s="342"/>
      <c r="J54" s="343" t="s">
        <v>396</v>
      </c>
      <c r="K54" s="342"/>
      <c r="L54" s="343" t="s">
        <v>331</v>
      </c>
      <c r="M54" s="342"/>
    </row>
    <row r="55" spans="1:13" ht="13" x14ac:dyDescent="0.3">
      <c r="A55" s="151"/>
      <c r="B55" s="139" t="s">
        <v>375</v>
      </c>
      <c r="C55" s="139" t="s">
        <v>330</v>
      </c>
      <c r="D55" s="139" t="s">
        <v>375</v>
      </c>
      <c r="E55" s="139" t="s">
        <v>330</v>
      </c>
      <c r="F55" s="139" t="s">
        <v>375</v>
      </c>
      <c r="G55" s="139" t="s">
        <v>330</v>
      </c>
      <c r="H55" s="139" t="s">
        <v>375</v>
      </c>
      <c r="I55" s="139" t="s">
        <v>330</v>
      </c>
      <c r="J55" s="139" t="s">
        <v>375</v>
      </c>
      <c r="K55" s="139" t="s">
        <v>330</v>
      </c>
      <c r="L55" s="139" t="s">
        <v>375</v>
      </c>
      <c r="M55" s="139" t="s">
        <v>330</v>
      </c>
    </row>
    <row r="56" spans="1:13" s="135" customFormat="1" ht="13" x14ac:dyDescent="0.3">
      <c r="A56" s="137" t="s">
        <v>70</v>
      </c>
      <c r="B56" s="106">
        <v>459</v>
      </c>
      <c r="C56" s="106">
        <v>255</v>
      </c>
      <c r="D56" s="140">
        <v>2</v>
      </c>
      <c r="E56" s="106">
        <v>1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63">
        <f>B56+D56+F56+H56+J56</f>
        <v>461</v>
      </c>
      <c r="M56" s="163">
        <f>C56+E56+G56+I56+K56</f>
        <v>256</v>
      </c>
    </row>
    <row r="57" spans="1:13" ht="15" customHeight="1" x14ac:dyDescent="0.3">
      <c r="A57" s="446" t="s">
        <v>417</v>
      </c>
      <c r="B57" s="22">
        <v>4990</v>
      </c>
      <c r="C57" s="22">
        <v>2557</v>
      </c>
      <c r="D57" s="21">
        <v>224</v>
      </c>
      <c r="E57" s="22">
        <v>120</v>
      </c>
      <c r="F57" s="22">
        <v>2</v>
      </c>
      <c r="G57" s="22">
        <v>2</v>
      </c>
      <c r="H57" s="22">
        <v>0</v>
      </c>
      <c r="I57" s="22">
        <v>0</v>
      </c>
      <c r="J57" s="22">
        <v>0</v>
      </c>
      <c r="K57" s="22">
        <v>0</v>
      </c>
      <c r="L57" s="160">
        <f t="shared" ref="L57:L67" si="16">B57+D57+F57+H57+J57</f>
        <v>5216</v>
      </c>
      <c r="M57" s="160">
        <f t="shared" ref="M57:M67" si="17">C57+E57+G57+I57+K57</f>
        <v>2679</v>
      </c>
    </row>
    <row r="58" spans="1:13" ht="15" customHeight="1" x14ac:dyDescent="0.3">
      <c r="A58" s="138" t="s">
        <v>418</v>
      </c>
      <c r="B58" s="22">
        <v>37591</v>
      </c>
      <c r="C58" s="22">
        <v>19092</v>
      </c>
      <c r="D58" s="21">
        <v>2395</v>
      </c>
      <c r="E58" s="22">
        <v>1376</v>
      </c>
      <c r="F58" s="22">
        <v>162</v>
      </c>
      <c r="G58" s="22">
        <v>93</v>
      </c>
      <c r="H58" s="22">
        <v>7</v>
      </c>
      <c r="I58" s="22">
        <v>3</v>
      </c>
      <c r="J58" s="22">
        <v>0</v>
      </c>
      <c r="K58" s="22">
        <v>0</v>
      </c>
      <c r="L58" s="160">
        <f t="shared" si="16"/>
        <v>40155</v>
      </c>
      <c r="M58" s="160">
        <f t="shared" si="17"/>
        <v>20564</v>
      </c>
    </row>
    <row r="59" spans="1:13" ht="15" customHeight="1" x14ac:dyDescent="0.3">
      <c r="A59" s="138" t="s">
        <v>419</v>
      </c>
      <c r="B59" s="22">
        <v>27459</v>
      </c>
      <c r="C59" s="22">
        <v>13591</v>
      </c>
      <c r="D59" s="21">
        <v>10539</v>
      </c>
      <c r="E59" s="22">
        <v>5653</v>
      </c>
      <c r="F59" s="22">
        <v>1513</v>
      </c>
      <c r="G59" s="22">
        <v>849</v>
      </c>
      <c r="H59" s="22">
        <v>107</v>
      </c>
      <c r="I59" s="22">
        <v>66</v>
      </c>
      <c r="J59" s="22">
        <v>3</v>
      </c>
      <c r="K59" s="22">
        <v>1</v>
      </c>
      <c r="L59" s="160">
        <f t="shared" si="16"/>
        <v>39621</v>
      </c>
      <c r="M59" s="160">
        <f t="shared" si="17"/>
        <v>20160</v>
      </c>
    </row>
    <row r="60" spans="1:13" ht="15" customHeight="1" x14ac:dyDescent="0.3">
      <c r="A60" s="138" t="s">
        <v>420</v>
      </c>
      <c r="B60" s="22">
        <v>17545</v>
      </c>
      <c r="C60" s="22">
        <v>8385</v>
      </c>
      <c r="D60" s="21">
        <v>13393</v>
      </c>
      <c r="E60" s="22">
        <v>7019</v>
      </c>
      <c r="F60" s="22">
        <v>6032</v>
      </c>
      <c r="G60" s="22">
        <v>3238</v>
      </c>
      <c r="H60" s="22">
        <v>923</v>
      </c>
      <c r="I60" s="22">
        <v>547</v>
      </c>
      <c r="J60" s="22">
        <v>96</v>
      </c>
      <c r="K60" s="22">
        <v>53</v>
      </c>
      <c r="L60" s="160">
        <f t="shared" si="16"/>
        <v>37989</v>
      </c>
      <c r="M60" s="160">
        <f t="shared" si="17"/>
        <v>19242</v>
      </c>
    </row>
    <row r="61" spans="1:13" ht="15" customHeight="1" x14ac:dyDescent="0.3">
      <c r="A61" s="138" t="s">
        <v>421</v>
      </c>
      <c r="B61" s="22">
        <v>9372</v>
      </c>
      <c r="C61" s="22">
        <v>4271</v>
      </c>
      <c r="D61" s="21">
        <v>12118</v>
      </c>
      <c r="E61" s="22">
        <v>5987</v>
      </c>
      <c r="F61" s="22">
        <v>8430</v>
      </c>
      <c r="G61" s="22">
        <v>4572</v>
      </c>
      <c r="H61" s="22">
        <v>3010</v>
      </c>
      <c r="I61" s="22">
        <v>1680</v>
      </c>
      <c r="J61" s="22">
        <v>705</v>
      </c>
      <c r="K61" s="22">
        <v>430</v>
      </c>
      <c r="L61" s="160">
        <f t="shared" si="16"/>
        <v>33635</v>
      </c>
      <c r="M61" s="160">
        <f t="shared" si="17"/>
        <v>16940</v>
      </c>
    </row>
    <row r="62" spans="1:13" ht="15" customHeight="1" x14ac:dyDescent="0.3">
      <c r="A62" s="138" t="s">
        <v>422</v>
      </c>
      <c r="B62" s="22">
        <v>6178</v>
      </c>
      <c r="C62" s="22">
        <v>2732</v>
      </c>
      <c r="D62" s="21">
        <v>11309</v>
      </c>
      <c r="E62" s="22">
        <v>5272</v>
      </c>
      <c r="F62" s="22">
        <v>11081</v>
      </c>
      <c r="G62" s="22">
        <v>5771</v>
      </c>
      <c r="H62" s="22">
        <v>5056</v>
      </c>
      <c r="I62" s="22">
        <v>2744</v>
      </c>
      <c r="J62" s="22">
        <v>2073</v>
      </c>
      <c r="K62" s="22">
        <v>1181</v>
      </c>
      <c r="L62" s="160">
        <f t="shared" si="16"/>
        <v>35697</v>
      </c>
      <c r="M62" s="160">
        <f t="shared" si="17"/>
        <v>17700</v>
      </c>
    </row>
    <row r="63" spans="1:13" ht="15" customHeight="1" x14ac:dyDescent="0.3">
      <c r="A63" s="138" t="s">
        <v>423</v>
      </c>
      <c r="B63" s="22">
        <v>2420</v>
      </c>
      <c r="C63" s="22">
        <v>1038</v>
      </c>
      <c r="D63" s="21">
        <v>6548</v>
      </c>
      <c r="E63" s="22">
        <v>2846</v>
      </c>
      <c r="F63" s="22">
        <v>9915</v>
      </c>
      <c r="G63" s="22">
        <v>4941</v>
      </c>
      <c r="H63" s="22">
        <v>6177</v>
      </c>
      <c r="I63" s="22">
        <v>3273</v>
      </c>
      <c r="J63" s="22">
        <v>3233</v>
      </c>
      <c r="K63" s="22">
        <v>1751</v>
      </c>
      <c r="L63" s="160">
        <f t="shared" si="16"/>
        <v>28293</v>
      </c>
      <c r="M63" s="160">
        <f t="shared" si="17"/>
        <v>13849</v>
      </c>
    </row>
    <row r="64" spans="1:13" ht="15" customHeight="1" x14ac:dyDescent="0.3">
      <c r="A64" s="138" t="s">
        <v>424</v>
      </c>
      <c r="B64" s="22">
        <v>1069</v>
      </c>
      <c r="C64" s="22">
        <v>407</v>
      </c>
      <c r="D64" s="21">
        <v>3788</v>
      </c>
      <c r="E64" s="22">
        <v>1644</v>
      </c>
      <c r="F64" s="22">
        <v>8207</v>
      </c>
      <c r="G64" s="22">
        <v>3807</v>
      </c>
      <c r="H64" s="22">
        <v>7136</v>
      </c>
      <c r="I64" s="22">
        <v>3687</v>
      </c>
      <c r="J64" s="22">
        <v>4553</v>
      </c>
      <c r="K64" s="22">
        <v>2463</v>
      </c>
      <c r="L64" s="160">
        <f t="shared" si="16"/>
        <v>24753</v>
      </c>
      <c r="M64" s="160">
        <f t="shared" si="17"/>
        <v>12008</v>
      </c>
    </row>
    <row r="65" spans="1:13" ht="15" customHeight="1" x14ac:dyDescent="0.3">
      <c r="A65" s="138" t="s">
        <v>425</v>
      </c>
      <c r="B65" s="22">
        <v>419</v>
      </c>
      <c r="C65" s="22">
        <v>162</v>
      </c>
      <c r="D65" s="21">
        <v>1716</v>
      </c>
      <c r="E65" s="22">
        <v>659</v>
      </c>
      <c r="F65" s="22">
        <v>5385</v>
      </c>
      <c r="G65" s="22">
        <v>2338</v>
      </c>
      <c r="H65" s="22">
        <v>6657</v>
      </c>
      <c r="I65" s="22">
        <v>3228</v>
      </c>
      <c r="J65" s="22">
        <v>5767</v>
      </c>
      <c r="K65" s="22">
        <v>3071</v>
      </c>
      <c r="L65" s="160">
        <f t="shared" si="16"/>
        <v>19944</v>
      </c>
      <c r="M65" s="160">
        <f t="shared" si="17"/>
        <v>9458</v>
      </c>
    </row>
    <row r="66" spans="1:13" ht="15" customHeight="1" x14ac:dyDescent="0.3">
      <c r="A66" s="138" t="s">
        <v>426</v>
      </c>
      <c r="B66" s="22">
        <v>148</v>
      </c>
      <c r="C66" s="22">
        <v>37</v>
      </c>
      <c r="D66" s="21">
        <v>592</v>
      </c>
      <c r="E66" s="22">
        <v>202</v>
      </c>
      <c r="F66" s="22">
        <v>2049</v>
      </c>
      <c r="G66" s="22">
        <v>788</v>
      </c>
      <c r="H66" s="22">
        <v>3722</v>
      </c>
      <c r="I66" s="22">
        <v>1641</v>
      </c>
      <c r="J66" s="22">
        <v>4994</v>
      </c>
      <c r="K66" s="22">
        <v>2475</v>
      </c>
      <c r="L66" s="160">
        <f t="shared" si="16"/>
        <v>11505</v>
      </c>
      <c r="M66" s="160">
        <f t="shared" si="17"/>
        <v>5143</v>
      </c>
    </row>
    <row r="67" spans="1:13" ht="15" customHeight="1" x14ac:dyDescent="0.3">
      <c r="A67" s="154" t="s">
        <v>548</v>
      </c>
      <c r="B67" s="22">
        <v>40</v>
      </c>
      <c r="C67" s="22">
        <v>12</v>
      </c>
      <c r="D67" s="21">
        <v>184</v>
      </c>
      <c r="E67" s="22">
        <v>46</v>
      </c>
      <c r="F67" s="22">
        <v>840</v>
      </c>
      <c r="G67" s="22">
        <v>277</v>
      </c>
      <c r="H67" s="22">
        <v>1877</v>
      </c>
      <c r="I67" s="22">
        <v>660</v>
      </c>
      <c r="J67" s="22">
        <v>3900</v>
      </c>
      <c r="K67" s="22">
        <v>1673</v>
      </c>
      <c r="L67" s="160">
        <f t="shared" si="16"/>
        <v>6841</v>
      </c>
      <c r="M67" s="160">
        <f t="shared" si="17"/>
        <v>2668</v>
      </c>
    </row>
    <row r="68" spans="1:13" ht="15" customHeight="1" x14ac:dyDescent="0.3">
      <c r="A68" s="139" t="s">
        <v>331</v>
      </c>
      <c r="B68" s="141">
        <f>SUM(B56:B67)</f>
        <v>107690</v>
      </c>
      <c r="C68" s="141">
        <f t="shared" ref="C68:L68" si="18">SUM(C56:C67)</f>
        <v>52539</v>
      </c>
      <c r="D68" s="141">
        <f t="shared" si="18"/>
        <v>62808</v>
      </c>
      <c r="E68" s="141">
        <f t="shared" si="18"/>
        <v>30825</v>
      </c>
      <c r="F68" s="141">
        <f t="shared" si="18"/>
        <v>53616</v>
      </c>
      <c r="G68" s="141">
        <f t="shared" si="18"/>
        <v>26676</v>
      </c>
      <c r="H68" s="141">
        <f t="shared" si="18"/>
        <v>34672</v>
      </c>
      <c r="I68" s="141">
        <f t="shared" si="18"/>
        <v>17529</v>
      </c>
      <c r="J68" s="141">
        <f t="shared" si="18"/>
        <v>25324</v>
      </c>
      <c r="K68" s="141">
        <f t="shared" si="18"/>
        <v>13098</v>
      </c>
      <c r="L68" s="141">
        <f t="shared" si="18"/>
        <v>284110</v>
      </c>
      <c r="M68" s="141">
        <f>SUM(M56:M67)</f>
        <v>140667</v>
      </c>
    </row>
    <row r="69" spans="1:13" ht="17.25" customHeight="1" x14ac:dyDescent="0.25"/>
    <row r="70" spans="1:13" x14ac:dyDescent="0.25">
      <c r="A70" s="1" t="s">
        <v>400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 t="s">
        <v>380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 t="s">
        <v>35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50" t="s">
        <v>397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</row>
    <row r="74" spans="1:13" x14ac:dyDescent="0.2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</row>
    <row r="75" spans="1:13" ht="13" x14ac:dyDescent="0.3">
      <c r="A75" s="347" t="s">
        <v>370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</row>
    <row r="76" spans="1:13" ht="13" x14ac:dyDescent="0.3">
      <c r="A76" s="346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</row>
    <row r="77" spans="1:13" ht="13" x14ac:dyDescent="0.3">
      <c r="A77" s="340" t="s">
        <v>392</v>
      </c>
      <c r="B77" s="341" t="s">
        <v>386</v>
      </c>
      <c r="C77" s="342"/>
      <c r="D77" s="343" t="s">
        <v>393</v>
      </c>
      <c r="E77" s="342"/>
      <c r="F77" s="343" t="s">
        <v>394</v>
      </c>
      <c r="G77" s="342"/>
      <c r="H77" s="343" t="s">
        <v>395</v>
      </c>
      <c r="I77" s="342"/>
      <c r="J77" s="343" t="s">
        <v>396</v>
      </c>
      <c r="K77" s="342"/>
      <c r="L77" s="343" t="s">
        <v>331</v>
      </c>
      <c r="M77" s="342"/>
    </row>
    <row r="78" spans="1:13" s="135" customFormat="1" ht="13" x14ac:dyDescent="0.3">
      <c r="A78" s="151"/>
      <c r="B78" s="139" t="s">
        <v>375</v>
      </c>
      <c r="C78" s="139" t="s">
        <v>330</v>
      </c>
      <c r="D78" s="139" t="s">
        <v>375</v>
      </c>
      <c r="E78" s="139" t="s">
        <v>330</v>
      </c>
      <c r="F78" s="139" t="s">
        <v>375</v>
      </c>
      <c r="G78" s="139" t="s">
        <v>330</v>
      </c>
      <c r="H78" s="139" t="s">
        <v>375</v>
      </c>
      <c r="I78" s="139" t="s">
        <v>330</v>
      </c>
      <c r="J78" s="139" t="s">
        <v>375</v>
      </c>
      <c r="K78" s="139" t="s">
        <v>330</v>
      </c>
      <c r="L78" s="139" t="s">
        <v>375</v>
      </c>
      <c r="M78" s="139" t="s">
        <v>330</v>
      </c>
    </row>
    <row r="79" spans="1:13" ht="15" customHeight="1" x14ac:dyDescent="0.3">
      <c r="A79" s="137" t="s">
        <v>70</v>
      </c>
      <c r="B79" s="106">
        <v>1895</v>
      </c>
      <c r="C79" s="106">
        <v>980</v>
      </c>
      <c r="D79" s="140">
        <v>50</v>
      </c>
      <c r="E79" s="106">
        <v>28</v>
      </c>
      <c r="F79" s="106">
        <v>0</v>
      </c>
      <c r="G79" s="106">
        <v>0</v>
      </c>
      <c r="H79" s="106">
        <v>0</v>
      </c>
      <c r="I79" s="106">
        <v>0</v>
      </c>
      <c r="J79" s="106">
        <v>0</v>
      </c>
      <c r="K79" s="106">
        <v>0</v>
      </c>
      <c r="L79" s="163">
        <f>B79+D79+F79+H79+J79</f>
        <v>1945</v>
      </c>
      <c r="M79" s="163">
        <f>C79+E79+G79+I79+K79</f>
        <v>1008</v>
      </c>
    </row>
    <row r="80" spans="1:13" ht="15" customHeight="1" x14ac:dyDescent="0.3">
      <c r="A80" s="446" t="s">
        <v>417</v>
      </c>
      <c r="B80" s="22">
        <v>25592</v>
      </c>
      <c r="C80" s="22">
        <v>13119</v>
      </c>
      <c r="D80" s="21">
        <v>548</v>
      </c>
      <c r="E80" s="22">
        <v>295</v>
      </c>
      <c r="F80" s="22">
        <v>7</v>
      </c>
      <c r="G80" s="22">
        <v>4</v>
      </c>
      <c r="H80" s="22">
        <v>0</v>
      </c>
      <c r="I80" s="22">
        <v>0</v>
      </c>
      <c r="J80" s="22">
        <v>0</v>
      </c>
      <c r="K80" s="22">
        <v>0</v>
      </c>
      <c r="L80" s="160">
        <f t="shared" ref="L80:L90" si="19">B80+D80+F80+H80+J80</f>
        <v>26147</v>
      </c>
      <c r="M80" s="160">
        <f t="shared" ref="M80:M90" si="20">C80+E80+G80+I80+K80</f>
        <v>13418</v>
      </c>
    </row>
    <row r="81" spans="1:13" ht="15" customHeight="1" x14ac:dyDescent="0.3">
      <c r="A81" s="138" t="s">
        <v>418</v>
      </c>
      <c r="B81" s="22">
        <v>116606</v>
      </c>
      <c r="C81" s="22">
        <v>57717</v>
      </c>
      <c r="D81" s="21">
        <v>5960</v>
      </c>
      <c r="E81" s="22">
        <v>3260</v>
      </c>
      <c r="F81" s="22">
        <v>176</v>
      </c>
      <c r="G81" s="22">
        <v>100</v>
      </c>
      <c r="H81" s="22">
        <v>5</v>
      </c>
      <c r="I81" s="22">
        <v>3</v>
      </c>
      <c r="J81" s="22">
        <v>0</v>
      </c>
      <c r="K81" s="22">
        <v>0</v>
      </c>
      <c r="L81" s="160">
        <f t="shared" si="19"/>
        <v>122747</v>
      </c>
      <c r="M81" s="160">
        <f t="shared" si="20"/>
        <v>61080</v>
      </c>
    </row>
    <row r="82" spans="1:13" ht="15" customHeight="1" x14ac:dyDescent="0.3">
      <c r="A82" s="138" t="s">
        <v>419</v>
      </c>
      <c r="B82" s="22">
        <v>82852</v>
      </c>
      <c r="C82" s="22">
        <v>40175</v>
      </c>
      <c r="D82" s="21">
        <v>25187</v>
      </c>
      <c r="E82" s="22">
        <v>13092</v>
      </c>
      <c r="F82" s="22">
        <v>2478</v>
      </c>
      <c r="G82" s="22">
        <v>1383</v>
      </c>
      <c r="H82" s="22">
        <v>143</v>
      </c>
      <c r="I82" s="22">
        <v>75</v>
      </c>
      <c r="J82" s="22">
        <v>16</v>
      </c>
      <c r="K82" s="22">
        <v>8</v>
      </c>
      <c r="L82" s="160">
        <f t="shared" si="19"/>
        <v>110676</v>
      </c>
      <c r="M82" s="160">
        <f t="shared" si="20"/>
        <v>54733</v>
      </c>
    </row>
    <row r="83" spans="1:13" ht="15" customHeight="1" x14ac:dyDescent="0.3">
      <c r="A83" s="138" t="s">
        <v>420</v>
      </c>
      <c r="B83" s="22">
        <v>54316</v>
      </c>
      <c r="C83" s="22">
        <v>25759</v>
      </c>
      <c r="D83" s="21">
        <v>33557</v>
      </c>
      <c r="E83" s="22">
        <v>16686</v>
      </c>
      <c r="F83" s="22">
        <v>10737</v>
      </c>
      <c r="G83" s="22">
        <v>5670</v>
      </c>
      <c r="H83" s="22">
        <v>1381</v>
      </c>
      <c r="I83" s="22">
        <v>802</v>
      </c>
      <c r="J83" s="22">
        <v>163</v>
      </c>
      <c r="K83" s="22">
        <v>105</v>
      </c>
      <c r="L83" s="160">
        <f t="shared" si="19"/>
        <v>100154</v>
      </c>
      <c r="M83" s="160">
        <f t="shared" si="20"/>
        <v>49022</v>
      </c>
    </row>
    <row r="84" spans="1:13" ht="15" customHeight="1" x14ac:dyDescent="0.3">
      <c r="A84" s="138" t="s">
        <v>421</v>
      </c>
      <c r="B84" s="22">
        <v>31163</v>
      </c>
      <c r="C84" s="22">
        <v>14565</v>
      </c>
      <c r="D84" s="21">
        <v>31432</v>
      </c>
      <c r="E84" s="22">
        <v>15024</v>
      </c>
      <c r="F84" s="22">
        <v>18170</v>
      </c>
      <c r="G84" s="22">
        <v>9446</v>
      </c>
      <c r="H84" s="22">
        <v>5337</v>
      </c>
      <c r="I84" s="22">
        <v>2947</v>
      </c>
      <c r="J84" s="22">
        <v>1102</v>
      </c>
      <c r="K84" s="22">
        <v>588</v>
      </c>
      <c r="L84" s="160">
        <f t="shared" si="19"/>
        <v>87204</v>
      </c>
      <c r="M84" s="160">
        <f t="shared" si="20"/>
        <v>42570</v>
      </c>
    </row>
    <row r="85" spans="1:13" ht="15" customHeight="1" x14ac:dyDescent="0.3">
      <c r="A85" s="138" t="s">
        <v>422</v>
      </c>
      <c r="B85" s="22">
        <v>21501</v>
      </c>
      <c r="C85" s="22">
        <v>9889</v>
      </c>
      <c r="D85" s="21">
        <v>27050</v>
      </c>
      <c r="E85" s="22">
        <v>12402</v>
      </c>
      <c r="F85" s="22">
        <v>23132</v>
      </c>
      <c r="G85" s="22">
        <v>11638</v>
      </c>
      <c r="H85" s="22">
        <v>9920</v>
      </c>
      <c r="I85" s="22">
        <v>5304</v>
      </c>
      <c r="J85" s="22">
        <v>3969</v>
      </c>
      <c r="K85" s="22">
        <v>2156</v>
      </c>
      <c r="L85" s="160">
        <f t="shared" si="19"/>
        <v>85572</v>
      </c>
      <c r="M85" s="160">
        <f t="shared" si="20"/>
        <v>41389</v>
      </c>
    </row>
    <row r="86" spans="1:13" ht="15" customHeight="1" x14ac:dyDescent="0.3">
      <c r="A86" s="138" t="s">
        <v>423</v>
      </c>
      <c r="B86" s="22">
        <v>11015</v>
      </c>
      <c r="C86" s="22">
        <v>4872</v>
      </c>
      <c r="D86" s="21">
        <v>17424</v>
      </c>
      <c r="E86" s="22">
        <v>7748</v>
      </c>
      <c r="F86" s="22">
        <v>20589</v>
      </c>
      <c r="G86" s="22">
        <v>9957</v>
      </c>
      <c r="H86" s="22">
        <v>13147</v>
      </c>
      <c r="I86" s="22">
        <v>6830</v>
      </c>
      <c r="J86" s="22">
        <v>7330</v>
      </c>
      <c r="K86" s="22">
        <v>4034</v>
      </c>
      <c r="L86" s="160">
        <f t="shared" si="19"/>
        <v>69505</v>
      </c>
      <c r="M86" s="160">
        <f t="shared" si="20"/>
        <v>33441</v>
      </c>
    </row>
    <row r="87" spans="1:13" ht="15" customHeight="1" x14ac:dyDescent="0.3">
      <c r="A87" s="138" t="s">
        <v>424</v>
      </c>
      <c r="B87" s="22">
        <v>6556</v>
      </c>
      <c r="C87" s="22">
        <v>2831</v>
      </c>
      <c r="D87" s="21">
        <v>11452</v>
      </c>
      <c r="E87" s="22">
        <v>4872</v>
      </c>
      <c r="F87" s="22">
        <v>16964</v>
      </c>
      <c r="G87" s="22">
        <v>7729</v>
      </c>
      <c r="H87" s="22">
        <v>13756</v>
      </c>
      <c r="I87" s="22">
        <v>6670</v>
      </c>
      <c r="J87" s="22">
        <v>9972</v>
      </c>
      <c r="K87" s="22">
        <v>5252</v>
      </c>
      <c r="L87" s="160">
        <f t="shared" si="19"/>
        <v>58700</v>
      </c>
      <c r="M87" s="160">
        <f t="shared" si="20"/>
        <v>27354</v>
      </c>
    </row>
    <row r="88" spans="1:13" ht="15" customHeight="1" x14ac:dyDescent="0.3">
      <c r="A88" s="138" t="s">
        <v>425</v>
      </c>
      <c r="B88" s="22">
        <v>3648</v>
      </c>
      <c r="C88" s="22">
        <v>1526</v>
      </c>
      <c r="D88" s="21">
        <v>6896</v>
      </c>
      <c r="E88" s="22">
        <v>2793</v>
      </c>
      <c r="F88" s="22">
        <v>11810</v>
      </c>
      <c r="G88" s="22">
        <v>4985</v>
      </c>
      <c r="H88" s="22">
        <v>12066</v>
      </c>
      <c r="I88" s="22">
        <v>5740</v>
      </c>
      <c r="J88" s="22">
        <v>11485</v>
      </c>
      <c r="K88" s="22">
        <v>5785</v>
      </c>
      <c r="L88" s="160">
        <f t="shared" si="19"/>
        <v>45905</v>
      </c>
      <c r="M88" s="160">
        <f t="shared" si="20"/>
        <v>20829</v>
      </c>
    </row>
    <row r="89" spans="1:13" ht="15" customHeight="1" x14ac:dyDescent="0.3">
      <c r="A89" s="138" t="s">
        <v>426</v>
      </c>
      <c r="B89" s="22">
        <v>1522</v>
      </c>
      <c r="C89" s="22">
        <v>594</v>
      </c>
      <c r="D89" s="21">
        <v>2802</v>
      </c>
      <c r="E89" s="22">
        <v>1020</v>
      </c>
      <c r="F89" s="22">
        <v>5564</v>
      </c>
      <c r="G89" s="22">
        <v>2106</v>
      </c>
      <c r="H89" s="22">
        <v>7119</v>
      </c>
      <c r="I89" s="22">
        <v>3004</v>
      </c>
      <c r="J89" s="22">
        <v>9374</v>
      </c>
      <c r="K89" s="22">
        <v>4391</v>
      </c>
      <c r="L89" s="160">
        <f t="shared" si="19"/>
        <v>26381</v>
      </c>
      <c r="M89" s="160">
        <f t="shared" si="20"/>
        <v>11115</v>
      </c>
    </row>
    <row r="90" spans="1:13" ht="15" customHeight="1" x14ac:dyDescent="0.3">
      <c r="A90" s="154" t="s">
        <v>548</v>
      </c>
      <c r="B90" s="22">
        <v>694</v>
      </c>
      <c r="C90" s="22">
        <v>282</v>
      </c>
      <c r="D90" s="21">
        <v>1263</v>
      </c>
      <c r="E90" s="22">
        <v>402</v>
      </c>
      <c r="F90" s="22">
        <v>2722</v>
      </c>
      <c r="G90" s="22">
        <v>945</v>
      </c>
      <c r="H90" s="22">
        <v>4194</v>
      </c>
      <c r="I90" s="22">
        <v>1496</v>
      </c>
      <c r="J90" s="22">
        <v>7857</v>
      </c>
      <c r="K90" s="22">
        <v>3220</v>
      </c>
      <c r="L90" s="160">
        <f t="shared" si="19"/>
        <v>16730</v>
      </c>
      <c r="M90" s="160">
        <f t="shared" si="20"/>
        <v>6345</v>
      </c>
    </row>
    <row r="91" spans="1:13" ht="18" customHeight="1" x14ac:dyDescent="0.3">
      <c r="A91" s="139" t="s">
        <v>331</v>
      </c>
      <c r="B91" s="141">
        <f>SUM(B79:B90)</f>
        <v>357360</v>
      </c>
      <c r="C91" s="141">
        <f t="shared" ref="C91:K91" si="21">SUM(C79:C90)</f>
        <v>172309</v>
      </c>
      <c r="D91" s="141">
        <f t="shared" si="21"/>
        <v>163621</v>
      </c>
      <c r="E91" s="141">
        <f t="shared" si="21"/>
        <v>77622</v>
      </c>
      <c r="F91" s="141">
        <f t="shared" si="21"/>
        <v>112349</v>
      </c>
      <c r="G91" s="141">
        <f t="shared" si="21"/>
        <v>53963</v>
      </c>
      <c r="H91" s="141">
        <f t="shared" si="21"/>
        <v>67068</v>
      </c>
      <c r="I91" s="141">
        <f t="shared" si="21"/>
        <v>32871</v>
      </c>
      <c r="J91" s="141">
        <f t="shared" si="21"/>
        <v>51268</v>
      </c>
      <c r="K91" s="141">
        <f t="shared" si="21"/>
        <v>25539</v>
      </c>
      <c r="L91" s="141">
        <f>SUM(L79:L90)</f>
        <v>751666</v>
      </c>
      <c r="M91" s="141">
        <f>SUM(M79:M90)</f>
        <v>362304</v>
      </c>
    </row>
    <row r="92" spans="1:13" ht="13" x14ac:dyDescent="0.3">
      <c r="A92" s="136"/>
    </row>
    <row r="93" spans="1:13" x14ac:dyDescent="0.25">
      <c r="A93" s="1" t="s">
        <v>401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 t="s">
        <v>380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 t="s">
        <v>35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50" t="s">
        <v>397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</row>
    <row r="97" spans="1:13" ht="13" x14ac:dyDescent="0.3">
      <c r="A97" s="347" t="s">
        <v>372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</row>
    <row r="98" spans="1:13" ht="13" x14ac:dyDescent="0.3">
      <c r="A98" s="346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</row>
    <row r="99" spans="1:13" ht="13" x14ac:dyDescent="0.3">
      <c r="A99" s="340" t="s">
        <v>392</v>
      </c>
      <c r="B99" s="341" t="s">
        <v>386</v>
      </c>
      <c r="C99" s="342"/>
      <c r="D99" s="343" t="s">
        <v>393</v>
      </c>
      <c r="E99" s="342"/>
      <c r="F99" s="343" t="s">
        <v>394</v>
      </c>
      <c r="G99" s="342"/>
      <c r="H99" s="343" t="s">
        <v>395</v>
      </c>
      <c r="I99" s="342"/>
      <c r="J99" s="343" t="s">
        <v>396</v>
      </c>
      <c r="K99" s="342"/>
      <c r="L99" s="343" t="s">
        <v>331</v>
      </c>
      <c r="M99" s="342"/>
    </row>
    <row r="100" spans="1:13" s="135" customFormat="1" ht="13" x14ac:dyDescent="0.3">
      <c r="A100" s="151"/>
      <c r="B100" s="139" t="s">
        <v>375</v>
      </c>
      <c r="C100" s="139" t="s">
        <v>330</v>
      </c>
      <c r="D100" s="139" t="s">
        <v>375</v>
      </c>
      <c r="E100" s="139" t="s">
        <v>330</v>
      </c>
      <c r="F100" s="139" t="s">
        <v>375</v>
      </c>
      <c r="G100" s="139" t="s">
        <v>330</v>
      </c>
      <c r="H100" s="139" t="s">
        <v>375</v>
      </c>
      <c r="I100" s="139" t="s">
        <v>330</v>
      </c>
      <c r="J100" s="139" t="s">
        <v>375</v>
      </c>
      <c r="K100" s="139" t="s">
        <v>330</v>
      </c>
      <c r="L100" s="139" t="s">
        <v>375</v>
      </c>
      <c r="M100" s="139" t="s">
        <v>330</v>
      </c>
    </row>
    <row r="101" spans="1:13" ht="15" customHeight="1" x14ac:dyDescent="0.3">
      <c r="A101" s="137" t="s">
        <v>70</v>
      </c>
      <c r="B101" s="106">
        <v>153</v>
      </c>
      <c r="C101" s="106">
        <v>88</v>
      </c>
      <c r="D101" s="140">
        <v>0</v>
      </c>
      <c r="E101" s="106">
        <v>0</v>
      </c>
      <c r="F101" s="106">
        <v>0</v>
      </c>
      <c r="G101" s="106">
        <v>0</v>
      </c>
      <c r="H101" s="106">
        <v>0</v>
      </c>
      <c r="I101" s="106">
        <v>0</v>
      </c>
      <c r="J101" s="106">
        <v>0</v>
      </c>
      <c r="K101" s="106">
        <v>0</v>
      </c>
      <c r="L101" s="163">
        <f>B101+D101+F101+H101+J101</f>
        <v>153</v>
      </c>
      <c r="M101" s="163">
        <f>C101+E101+G101+I101+K101</f>
        <v>88</v>
      </c>
    </row>
    <row r="102" spans="1:13" ht="15" customHeight="1" x14ac:dyDescent="0.3">
      <c r="A102" s="446" t="s">
        <v>417</v>
      </c>
      <c r="B102" s="22">
        <v>3757</v>
      </c>
      <c r="C102" s="22">
        <v>1953</v>
      </c>
      <c r="D102" s="21">
        <v>44</v>
      </c>
      <c r="E102" s="22">
        <v>22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160">
        <f t="shared" ref="L102:L112" si="22">B102+D102+F102+H102+J102</f>
        <v>3801</v>
      </c>
      <c r="M102" s="160">
        <f t="shared" ref="M102:M112" si="23">C102+E102+G102+I102+K102</f>
        <v>1975</v>
      </c>
    </row>
    <row r="103" spans="1:13" ht="15" customHeight="1" x14ac:dyDescent="0.3">
      <c r="A103" s="138" t="s">
        <v>418</v>
      </c>
      <c r="B103" s="22">
        <v>55169</v>
      </c>
      <c r="C103" s="22">
        <v>28076</v>
      </c>
      <c r="D103" s="21">
        <v>1680</v>
      </c>
      <c r="E103" s="22">
        <v>901</v>
      </c>
      <c r="F103" s="22">
        <v>52</v>
      </c>
      <c r="G103" s="22">
        <v>41</v>
      </c>
      <c r="H103" s="22">
        <v>3</v>
      </c>
      <c r="I103" s="22">
        <v>0</v>
      </c>
      <c r="J103" s="159">
        <v>0</v>
      </c>
      <c r="K103" s="22">
        <v>0</v>
      </c>
      <c r="L103" s="160">
        <f t="shared" si="22"/>
        <v>56904</v>
      </c>
      <c r="M103" s="160">
        <f t="shared" si="23"/>
        <v>29018</v>
      </c>
    </row>
    <row r="104" spans="1:13" ht="15" customHeight="1" x14ac:dyDescent="0.3">
      <c r="A104" s="138" t="s">
        <v>419</v>
      </c>
      <c r="B104" s="22">
        <v>42643</v>
      </c>
      <c r="C104" s="22">
        <v>21182</v>
      </c>
      <c r="D104" s="21">
        <v>12805</v>
      </c>
      <c r="E104" s="22">
        <v>6749</v>
      </c>
      <c r="F104" s="22">
        <v>977</v>
      </c>
      <c r="G104" s="22">
        <v>531</v>
      </c>
      <c r="H104" s="22">
        <v>37</v>
      </c>
      <c r="I104" s="22">
        <v>19</v>
      </c>
      <c r="J104" s="22">
        <v>6</v>
      </c>
      <c r="K104" s="22">
        <v>6</v>
      </c>
      <c r="L104" s="160">
        <f t="shared" si="22"/>
        <v>56468</v>
      </c>
      <c r="M104" s="160">
        <f t="shared" si="23"/>
        <v>28487</v>
      </c>
    </row>
    <row r="105" spans="1:13" ht="15" customHeight="1" x14ac:dyDescent="0.3">
      <c r="A105" s="138" t="s">
        <v>420</v>
      </c>
      <c r="B105" s="22">
        <v>27436</v>
      </c>
      <c r="C105" s="22">
        <v>13396</v>
      </c>
      <c r="D105" s="21">
        <v>18878</v>
      </c>
      <c r="E105" s="22">
        <v>9643</v>
      </c>
      <c r="F105" s="22">
        <v>6195</v>
      </c>
      <c r="G105" s="22">
        <v>3450</v>
      </c>
      <c r="H105" s="22">
        <v>729</v>
      </c>
      <c r="I105" s="22">
        <v>404</v>
      </c>
      <c r="J105" s="22">
        <v>58</v>
      </c>
      <c r="K105" s="22">
        <v>32</v>
      </c>
      <c r="L105" s="160">
        <f t="shared" si="22"/>
        <v>53296</v>
      </c>
      <c r="M105" s="160">
        <f t="shared" si="23"/>
        <v>26925</v>
      </c>
    </row>
    <row r="106" spans="1:13" ht="15" customHeight="1" x14ac:dyDescent="0.3">
      <c r="A106" s="138" t="s">
        <v>421</v>
      </c>
      <c r="B106" s="22">
        <v>14394</v>
      </c>
      <c r="C106" s="22">
        <v>6813</v>
      </c>
      <c r="D106" s="21">
        <v>17934</v>
      </c>
      <c r="E106" s="22">
        <v>8847</v>
      </c>
      <c r="F106" s="22">
        <v>10074</v>
      </c>
      <c r="G106" s="22">
        <v>5263</v>
      </c>
      <c r="H106" s="22">
        <v>2914</v>
      </c>
      <c r="I106" s="22">
        <v>1627</v>
      </c>
      <c r="J106" s="22">
        <v>449</v>
      </c>
      <c r="K106" s="22">
        <v>252</v>
      </c>
      <c r="L106" s="160">
        <f t="shared" si="22"/>
        <v>45765</v>
      </c>
      <c r="M106" s="160">
        <f t="shared" si="23"/>
        <v>22802</v>
      </c>
    </row>
    <row r="107" spans="1:13" ht="15" customHeight="1" x14ac:dyDescent="0.3">
      <c r="A107" s="138" t="s">
        <v>422</v>
      </c>
      <c r="B107" s="22">
        <v>9165</v>
      </c>
      <c r="C107" s="22">
        <v>4252</v>
      </c>
      <c r="D107" s="21">
        <v>15872</v>
      </c>
      <c r="E107" s="22">
        <v>7516</v>
      </c>
      <c r="F107" s="22">
        <v>14066</v>
      </c>
      <c r="G107" s="22">
        <v>7262</v>
      </c>
      <c r="H107" s="22">
        <v>5847</v>
      </c>
      <c r="I107" s="22">
        <v>3130</v>
      </c>
      <c r="J107" s="22">
        <v>1934</v>
      </c>
      <c r="K107" s="22">
        <v>1027</v>
      </c>
      <c r="L107" s="160">
        <f t="shared" si="22"/>
        <v>46884</v>
      </c>
      <c r="M107" s="160">
        <f t="shared" si="23"/>
        <v>23187</v>
      </c>
    </row>
    <row r="108" spans="1:13" ht="15" customHeight="1" x14ac:dyDescent="0.3">
      <c r="A108" s="138" t="s">
        <v>423</v>
      </c>
      <c r="B108" s="22">
        <v>4496</v>
      </c>
      <c r="C108" s="22">
        <v>2045</v>
      </c>
      <c r="D108" s="21">
        <v>9580</v>
      </c>
      <c r="E108" s="22">
        <v>4392</v>
      </c>
      <c r="F108" s="22">
        <v>12835</v>
      </c>
      <c r="G108" s="22">
        <v>6251</v>
      </c>
      <c r="H108" s="22">
        <v>7638</v>
      </c>
      <c r="I108" s="22">
        <v>4107</v>
      </c>
      <c r="J108" s="22">
        <v>3512</v>
      </c>
      <c r="K108" s="22">
        <v>1939</v>
      </c>
      <c r="L108" s="160">
        <f t="shared" si="22"/>
        <v>38061</v>
      </c>
      <c r="M108" s="160">
        <f t="shared" si="23"/>
        <v>18734</v>
      </c>
    </row>
    <row r="109" spans="1:13" ht="15" customHeight="1" x14ac:dyDescent="0.3">
      <c r="A109" s="138" t="s">
        <v>424</v>
      </c>
      <c r="B109" s="22">
        <v>2340</v>
      </c>
      <c r="C109" s="22">
        <v>953</v>
      </c>
      <c r="D109" s="21">
        <v>5915</v>
      </c>
      <c r="E109" s="22">
        <v>2531</v>
      </c>
      <c r="F109" s="22">
        <v>10860</v>
      </c>
      <c r="G109" s="22">
        <v>5011</v>
      </c>
      <c r="H109" s="22">
        <v>8568</v>
      </c>
      <c r="I109" s="22">
        <v>4297</v>
      </c>
      <c r="J109" s="22">
        <v>5233</v>
      </c>
      <c r="K109" s="22">
        <v>2693</v>
      </c>
      <c r="L109" s="160">
        <f t="shared" si="22"/>
        <v>32916</v>
      </c>
      <c r="M109" s="160">
        <f t="shared" si="23"/>
        <v>15485</v>
      </c>
    </row>
    <row r="110" spans="1:13" ht="15" customHeight="1" x14ac:dyDescent="0.3">
      <c r="A110" s="138" t="s">
        <v>425</v>
      </c>
      <c r="B110" s="22">
        <v>1060</v>
      </c>
      <c r="C110" s="22">
        <v>411</v>
      </c>
      <c r="D110" s="21">
        <v>3164</v>
      </c>
      <c r="E110" s="22">
        <v>1229</v>
      </c>
      <c r="F110" s="22">
        <v>7243</v>
      </c>
      <c r="G110" s="22">
        <v>3224</v>
      </c>
      <c r="H110" s="22">
        <v>8273</v>
      </c>
      <c r="I110" s="22">
        <v>3906</v>
      </c>
      <c r="J110" s="22">
        <v>7178</v>
      </c>
      <c r="K110" s="22">
        <v>3578</v>
      </c>
      <c r="L110" s="160">
        <f t="shared" si="22"/>
        <v>26918</v>
      </c>
      <c r="M110" s="160">
        <f t="shared" si="23"/>
        <v>12348</v>
      </c>
    </row>
    <row r="111" spans="1:13" ht="15" customHeight="1" x14ac:dyDescent="0.3">
      <c r="A111" s="138" t="s">
        <v>426</v>
      </c>
      <c r="B111" s="22">
        <v>329</v>
      </c>
      <c r="C111" s="22">
        <v>134</v>
      </c>
      <c r="D111" s="21">
        <v>1128</v>
      </c>
      <c r="E111" s="22">
        <v>373</v>
      </c>
      <c r="F111" s="22">
        <v>3214</v>
      </c>
      <c r="G111" s="22">
        <v>1228</v>
      </c>
      <c r="H111" s="22">
        <v>4466</v>
      </c>
      <c r="I111" s="22">
        <v>1855</v>
      </c>
      <c r="J111" s="22">
        <v>6097</v>
      </c>
      <c r="K111" s="22">
        <v>2803</v>
      </c>
      <c r="L111" s="160">
        <f t="shared" si="22"/>
        <v>15234</v>
      </c>
      <c r="M111" s="160">
        <f t="shared" si="23"/>
        <v>6393</v>
      </c>
    </row>
    <row r="112" spans="1:13" ht="15" customHeight="1" x14ac:dyDescent="0.3">
      <c r="A112" s="154" t="s">
        <v>548</v>
      </c>
      <c r="B112" s="22">
        <v>130</v>
      </c>
      <c r="C112" s="22">
        <v>43</v>
      </c>
      <c r="D112" s="21">
        <v>420</v>
      </c>
      <c r="E112" s="22">
        <v>120</v>
      </c>
      <c r="F112" s="22">
        <v>1588</v>
      </c>
      <c r="G112" s="22">
        <v>535</v>
      </c>
      <c r="H112" s="22">
        <v>2728</v>
      </c>
      <c r="I112" s="22">
        <v>965</v>
      </c>
      <c r="J112" s="22">
        <v>5658</v>
      </c>
      <c r="K112" s="22">
        <v>2078</v>
      </c>
      <c r="L112" s="160">
        <f t="shared" si="22"/>
        <v>10524</v>
      </c>
      <c r="M112" s="160">
        <f t="shared" si="23"/>
        <v>3741</v>
      </c>
    </row>
    <row r="113" spans="1:13" ht="20.25" customHeight="1" x14ac:dyDescent="0.3">
      <c r="A113" s="139" t="s">
        <v>331</v>
      </c>
      <c r="B113" s="141">
        <f>SUM(B101:B112)</f>
        <v>161072</v>
      </c>
      <c r="C113" s="141">
        <f t="shared" ref="C113:L113" si="24">SUM(C101:C112)</f>
        <v>79346</v>
      </c>
      <c r="D113" s="141">
        <f t="shared" si="24"/>
        <v>87420</v>
      </c>
      <c r="E113" s="141">
        <f t="shared" si="24"/>
        <v>42323</v>
      </c>
      <c r="F113" s="141">
        <f t="shared" si="24"/>
        <v>67104</v>
      </c>
      <c r="G113" s="141">
        <f t="shared" si="24"/>
        <v>32796</v>
      </c>
      <c r="H113" s="141">
        <f t="shared" si="24"/>
        <v>41203</v>
      </c>
      <c r="I113" s="141">
        <f t="shared" si="24"/>
        <v>20310</v>
      </c>
      <c r="J113" s="141">
        <f t="shared" si="24"/>
        <v>30125</v>
      </c>
      <c r="K113" s="141">
        <f t="shared" si="24"/>
        <v>14408</v>
      </c>
      <c r="L113" s="141">
        <f t="shared" si="24"/>
        <v>386924</v>
      </c>
      <c r="M113" s="141">
        <f>SUM(M101:M112)</f>
        <v>189183</v>
      </c>
    </row>
    <row r="114" spans="1:13" ht="13" x14ac:dyDescent="0.3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</row>
    <row r="115" spans="1:13" x14ac:dyDescent="0.25">
      <c r="A115" s="1" t="s">
        <v>402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 t="s">
        <v>380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 t="s">
        <v>35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50" t="s">
        <v>397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</row>
    <row r="119" spans="1:13" ht="13" x14ac:dyDescent="0.3">
      <c r="A119" s="347" t="s">
        <v>371</v>
      </c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</row>
    <row r="120" spans="1:13" ht="13" x14ac:dyDescent="0.3">
      <c r="A120" s="346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</row>
    <row r="121" spans="1:13" ht="13" x14ac:dyDescent="0.3">
      <c r="A121" s="340" t="s">
        <v>392</v>
      </c>
      <c r="B121" s="341" t="s">
        <v>386</v>
      </c>
      <c r="C121" s="342"/>
      <c r="D121" s="343" t="s">
        <v>393</v>
      </c>
      <c r="E121" s="342"/>
      <c r="F121" s="343" t="s">
        <v>394</v>
      </c>
      <c r="G121" s="342"/>
      <c r="H121" s="343" t="s">
        <v>395</v>
      </c>
      <c r="I121" s="342"/>
      <c r="J121" s="343" t="s">
        <v>396</v>
      </c>
      <c r="K121" s="342"/>
      <c r="L121" s="343" t="s">
        <v>331</v>
      </c>
      <c r="M121" s="342"/>
    </row>
    <row r="122" spans="1:13" s="135" customFormat="1" ht="13" x14ac:dyDescent="0.3">
      <c r="A122" s="151"/>
      <c r="B122" s="139" t="s">
        <v>375</v>
      </c>
      <c r="C122" s="139" t="s">
        <v>330</v>
      </c>
      <c r="D122" s="139" t="s">
        <v>375</v>
      </c>
      <c r="E122" s="139" t="s">
        <v>330</v>
      </c>
      <c r="F122" s="139" t="s">
        <v>375</v>
      </c>
      <c r="G122" s="139" t="s">
        <v>330</v>
      </c>
      <c r="H122" s="139" t="s">
        <v>375</v>
      </c>
      <c r="I122" s="139" t="s">
        <v>330</v>
      </c>
      <c r="J122" s="139" t="s">
        <v>375</v>
      </c>
      <c r="K122" s="139" t="s">
        <v>330</v>
      </c>
      <c r="L122" s="139" t="s">
        <v>375</v>
      </c>
      <c r="M122" s="139" t="s">
        <v>330</v>
      </c>
    </row>
    <row r="123" spans="1:13" ht="15" customHeight="1" x14ac:dyDescent="0.3">
      <c r="A123" s="137" t="s">
        <v>70</v>
      </c>
      <c r="B123" s="106">
        <v>653</v>
      </c>
      <c r="C123" s="106">
        <v>358</v>
      </c>
      <c r="D123" s="140">
        <v>0</v>
      </c>
      <c r="E123" s="106">
        <v>0</v>
      </c>
      <c r="F123" s="106">
        <v>0</v>
      </c>
      <c r="G123" s="106">
        <v>0</v>
      </c>
      <c r="H123" s="106">
        <v>0</v>
      </c>
      <c r="I123" s="106">
        <v>0</v>
      </c>
      <c r="J123" s="106">
        <v>0</v>
      </c>
      <c r="K123" s="106">
        <v>0</v>
      </c>
      <c r="L123" s="163">
        <f>B123+D123+F123+H123+J123</f>
        <v>653</v>
      </c>
      <c r="M123" s="163">
        <f>C123+E123+G123+I123+K123</f>
        <v>358</v>
      </c>
    </row>
    <row r="124" spans="1:13" ht="15" customHeight="1" x14ac:dyDescent="0.3">
      <c r="A124" s="446" t="s">
        <v>417</v>
      </c>
      <c r="B124" s="22">
        <v>10508</v>
      </c>
      <c r="C124" s="22">
        <v>5336</v>
      </c>
      <c r="D124" s="21">
        <v>202</v>
      </c>
      <c r="E124" s="22">
        <v>124</v>
      </c>
      <c r="F124" s="22">
        <v>16</v>
      </c>
      <c r="G124" s="22">
        <v>9</v>
      </c>
      <c r="H124" s="159">
        <v>0</v>
      </c>
      <c r="I124" s="159">
        <v>0</v>
      </c>
      <c r="J124" s="159">
        <v>0</v>
      </c>
      <c r="K124" s="159">
        <v>0</v>
      </c>
      <c r="L124" s="160">
        <f t="shared" ref="L124:L134" si="25">B124+D124+F124+H124+J124</f>
        <v>10726</v>
      </c>
      <c r="M124" s="160">
        <f t="shared" ref="M124:M134" si="26">C124+E124+G124+I124+K124</f>
        <v>5469</v>
      </c>
    </row>
    <row r="125" spans="1:13" ht="15" customHeight="1" x14ac:dyDescent="0.3">
      <c r="A125" s="138" t="s">
        <v>418</v>
      </c>
      <c r="B125" s="22">
        <v>83983</v>
      </c>
      <c r="C125" s="22">
        <v>41954</v>
      </c>
      <c r="D125" s="21">
        <v>3524</v>
      </c>
      <c r="E125" s="22">
        <v>1959</v>
      </c>
      <c r="F125" s="22">
        <v>159</v>
      </c>
      <c r="G125" s="22">
        <v>95</v>
      </c>
      <c r="H125" s="159">
        <v>7</v>
      </c>
      <c r="I125" s="159">
        <v>2</v>
      </c>
      <c r="J125" s="159">
        <v>0</v>
      </c>
      <c r="K125" s="159">
        <v>0</v>
      </c>
      <c r="L125" s="160">
        <f t="shared" si="25"/>
        <v>87673</v>
      </c>
      <c r="M125" s="160">
        <f t="shared" si="26"/>
        <v>44010</v>
      </c>
    </row>
    <row r="126" spans="1:13" ht="15" customHeight="1" x14ac:dyDescent="0.3">
      <c r="A126" s="138" t="s">
        <v>419</v>
      </c>
      <c r="B126" s="22">
        <v>65336</v>
      </c>
      <c r="C126" s="22">
        <v>31941</v>
      </c>
      <c r="D126" s="21">
        <v>17371</v>
      </c>
      <c r="E126" s="22">
        <v>9226</v>
      </c>
      <c r="F126" s="22">
        <v>2310</v>
      </c>
      <c r="G126" s="22">
        <v>1322</v>
      </c>
      <c r="H126" s="22">
        <v>189</v>
      </c>
      <c r="I126" s="22">
        <v>111</v>
      </c>
      <c r="J126" s="22">
        <v>15</v>
      </c>
      <c r="K126" s="22">
        <v>6</v>
      </c>
      <c r="L126" s="160">
        <f t="shared" si="25"/>
        <v>85221</v>
      </c>
      <c r="M126" s="160">
        <f t="shared" si="26"/>
        <v>42606</v>
      </c>
    </row>
    <row r="127" spans="1:13" ht="15" customHeight="1" x14ac:dyDescent="0.3">
      <c r="A127" s="138" t="s">
        <v>420</v>
      </c>
      <c r="B127" s="22">
        <v>43796</v>
      </c>
      <c r="C127" s="22">
        <v>20939</v>
      </c>
      <c r="D127" s="21">
        <v>24464</v>
      </c>
      <c r="E127" s="22">
        <v>12438</v>
      </c>
      <c r="F127" s="22">
        <v>9314</v>
      </c>
      <c r="G127" s="22">
        <v>5195</v>
      </c>
      <c r="H127" s="22">
        <v>1620</v>
      </c>
      <c r="I127" s="22">
        <v>972</v>
      </c>
      <c r="J127" s="22">
        <v>99</v>
      </c>
      <c r="K127" s="22">
        <v>52</v>
      </c>
      <c r="L127" s="160">
        <f t="shared" si="25"/>
        <v>79293</v>
      </c>
      <c r="M127" s="160">
        <f t="shared" si="26"/>
        <v>39596</v>
      </c>
    </row>
    <row r="128" spans="1:13" ht="15" customHeight="1" x14ac:dyDescent="0.3">
      <c r="A128" s="138" t="s">
        <v>421</v>
      </c>
      <c r="B128" s="22">
        <v>26959</v>
      </c>
      <c r="C128" s="22">
        <v>12591</v>
      </c>
      <c r="D128" s="21">
        <v>25258</v>
      </c>
      <c r="E128" s="22">
        <v>12290</v>
      </c>
      <c r="F128" s="22">
        <v>15343</v>
      </c>
      <c r="G128" s="22">
        <v>8243</v>
      </c>
      <c r="H128" s="22">
        <v>5383</v>
      </c>
      <c r="I128" s="22">
        <v>3095</v>
      </c>
      <c r="J128" s="22">
        <v>1093</v>
      </c>
      <c r="K128" s="22">
        <v>650</v>
      </c>
      <c r="L128" s="160">
        <f t="shared" si="25"/>
        <v>74036</v>
      </c>
      <c r="M128" s="160">
        <f t="shared" si="26"/>
        <v>36869</v>
      </c>
    </row>
    <row r="129" spans="1:13" ht="15" customHeight="1" x14ac:dyDescent="0.3">
      <c r="A129" s="138" t="s">
        <v>422</v>
      </c>
      <c r="B129" s="22">
        <v>18705</v>
      </c>
      <c r="C129" s="22">
        <v>8720</v>
      </c>
      <c r="D129" s="21">
        <v>23045</v>
      </c>
      <c r="E129" s="22">
        <v>10873</v>
      </c>
      <c r="F129" s="22">
        <v>19587</v>
      </c>
      <c r="G129" s="22">
        <v>10144</v>
      </c>
      <c r="H129" s="22">
        <v>8689</v>
      </c>
      <c r="I129" s="22">
        <v>4782</v>
      </c>
      <c r="J129" s="22">
        <v>3737</v>
      </c>
      <c r="K129" s="22">
        <v>2173</v>
      </c>
      <c r="L129" s="160">
        <f t="shared" si="25"/>
        <v>73763</v>
      </c>
      <c r="M129" s="160">
        <f t="shared" si="26"/>
        <v>36692</v>
      </c>
    </row>
    <row r="130" spans="1:13" ht="15" customHeight="1" x14ac:dyDescent="0.3">
      <c r="A130" s="138" t="s">
        <v>423</v>
      </c>
      <c r="B130" s="22">
        <v>10230</v>
      </c>
      <c r="C130" s="22">
        <v>4563</v>
      </c>
      <c r="D130" s="21">
        <v>15652</v>
      </c>
      <c r="E130" s="22">
        <v>7097</v>
      </c>
      <c r="F130" s="22">
        <v>18574</v>
      </c>
      <c r="G130" s="22">
        <v>9307</v>
      </c>
      <c r="H130" s="22">
        <v>11349</v>
      </c>
      <c r="I130" s="22">
        <v>6040</v>
      </c>
      <c r="J130" s="22">
        <v>6108</v>
      </c>
      <c r="K130" s="22">
        <v>3416</v>
      </c>
      <c r="L130" s="160">
        <f t="shared" si="25"/>
        <v>61913</v>
      </c>
      <c r="M130" s="160">
        <f t="shared" si="26"/>
        <v>30423</v>
      </c>
    </row>
    <row r="131" spans="1:13" ht="15" customHeight="1" x14ac:dyDescent="0.3">
      <c r="A131" s="138" t="s">
        <v>424</v>
      </c>
      <c r="B131" s="22">
        <v>6196</v>
      </c>
      <c r="C131" s="22">
        <v>2796</v>
      </c>
      <c r="D131" s="21">
        <v>10250</v>
      </c>
      <c r="E131" s="22">
        <v>4613</v>
      </c>
      <c r="F131" s="22">
        <v>15162</v>
      </c>
      <c r="G131" s="22">
        <v>7213</v>
      </c>
      <c r="H131" s="22">
        <v>11646</v>
      </c>
      <c r="I131" s="22">
        <v>5944</v>
      </c>
      <c r="J131" s="22">
        <v>8125</v>
      </c>
      <c r="K131" s="22">
        <v>4329</v>
      </c>
      <c r="L131" s="160">
        <f t="shared" si="25"/>
        <v>51379</v>
      </c>
      <c r="M131" s="160">
        <f t="shared" si="26"/>
        <v>24895</v>
      </c>
    </row>
    <row r="132" spans="1:13" ht="15" customHeight="1" x14ac:dyDescent="0.3">
      <c r="A132" s="138" t="s">
        <v>425</v>
      </c>
      <c r="B132" s="22">
        <v>3625</v>
      </c>
      <c r="C132" s="22">
        <v>1580</v>
      </c>
      <c r="D132" s="21">
        <v>6421</v>
      </c>
      <c r="E132" s="22">
        <v>2739</v>
      </c>
      <c r="F132" s="22">
        <v>11228</v>
      </c>
      <c r="G132" s="22">
        <v>5085</v>
      </c>
      <c r="H132" s="22">
        <v>10845</v>
      </c>
      <c r="I132" s="22">
        <v>5273</v>
      </c>
      <c r="J132" s="22">
        <v>9615</v>
      </c>
      <c r="K132" s="22">
        <v>4947</v>
      </c>
      <c r="L132" s="160">
        <f t="shared" si="25"/>
        <v>41734</v>
      </c>
      <c r="M132" s="160">
        <f t="shared" si="26"/>
        <v>19624</v>
      </c>
    </row>
    <row r="133" spans="1:13" ht="15" customHeight="1" x14ac:dyDescent="0.3">
      <c r="A133" s="138" t="s">
        <v>426</v>
      </c>
      <c r="B133" s="22">
        <v>1510</v>
      </c>
      <c r="C133" s="22">
        <v>629</v>
      </c>
      <c r="D133" s="21">
        <v>2841</v>
      </c>
      <c r="E133" s="22">
        <v>1158</v>
      </c>
      <c r="F133" s="22">
        <v>6085</v>
      </c>
      <c r="G133" s="22">
        <v>2545</v>
      </c>
      <c r="H133" s="22">
        <v>6819</v>
      </c>
      <c r="I133" s="22">
        <v>3070</v>
      </c>
      <c r="J133" s="22">
        <v>7938</v>
      </c>
      <c r="K133" s="22">
        <v>3918</v>
      </c>
      <c r="L133" s="160">
        <f t="shared" si="25"/>
        <v>25193</v>
      </c>
      <c r="M133" s="160">
        <f t="shared" si="26"/>
        <v>11320</v>
      </c>
    </row>
    <row r="134" spans="1:13" ht="15" customHeight="1" x14ac:dyDescent="0.3">
      <c r="A134" s="154" t="s">
        <v>548</v>
      </c>
      <c r="B134" s="22">
        <v>590</v>
      </c>
      <c r="C134" s="22">
        <v>221</v>
      </c>
      <c r="D134" s="21">
        <v>1326</v>
      </c>
      <c r="E134" s="22">
        <v>441</v>
      </c>
      <c r="F134" s="22">
        <v>3348</v>
      </c>
      <c r="G134" s="22">
        <v>1168</v>
      </c>
      <c r="H134" s="22">
        <v>4854</v>
      </c>
      <c r="I134" s="22">
        <v>1832</v>
      </c>
      <c r="J134" s="22">
        <v>7749</v>
      </c>
      <c r="K134" s="22">
        <v>3443</v>
      </c>
      <c r="L134" s="160">
        <f t="shared" si="25"/>
        <v>17867</v>
      </c>
      <c r="M134" s="160">
        <f t="shared" si="26"/>
        <v>7105</v>
      </c>
    </row>
    <row r="135" spans="1:13" ht="17.25" customHeight="1" x14ac:dyDescent="0.3">
      <c r="A135" s="139" t="s">
        <v>331</v>
      </c>
      <c r="B135" s="141">
        <f>SUM(B123:B134)</f>
        <v>272091</v>
      </c>
      <c r="C135" s="141">
        <f t="shared" ref="C135:K135" si="27">SUM(C123:C134)</f>
        <v>131628</v>
      </c>
      <c r="D135" s="141">
        <f t="shared" si="27"/>
        <v>130354</v>
      </c>
      <c r="E135" s="141">
        <f t="shared" si="27"/>
        <v>62958</v>
      </c>
      <c r="F135" s="141">
        <f t="shared" si="27"/>
        <v>101126</v>
      </c>
      <c r="G135" s="141">
        <f t="shared" si="27"/>
        <v>50326</v>
      </c>
      <c r="H135" s="141">
        <f t="shared" si="27"/>
        <v>61401</v>
      </c>
      <c r="I135" s="141">
        <f t="shared" si="27"/>
        <v>31121</v>
      </c>
      <c r="J135" s="141">
        <f t="shared" si="27"/>
        <v>44479</v>
      </c>
      <c r="K135" s="141">
        <f t="shared" si="27"/>
        <v>22934</v>
      </c>
      <c r="L135" s="141">
        <f>SUM(L123:L134)</f>
        <v>609451</v>
      </c>
      <c r="M135" s="141">
        <f>SUM(M123:M134)</f>
        <v>298967</v>
      </c>
    </row>
    <row r="137" spans="1:13" x14ac:dyDescent="0.25">
      <c r="A137" s="1" t="s">
        <v>403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 t="s">
        <v>380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 t="s">
        <v>35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50" t="s">
        <v>397</v>
      </c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</row>
    <row r="141" spans="1:13" ht="13" x14ac:dyDescent="0.3">
      <c r="A141" s="347" t="s">
        <v>373</v>
      </c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</row>
    <row r="142" spans="1:13" ht="13" x14ac:dyDescent="0.3">
      <c r="A142" s="346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</row>
    <row r="143" spans="1:13" ht="13" x14ac:dyDescent="0.3">
      <c r="A143" s="340" t="s">
        <v>392</v>
      </c>
      <c r="B143" s="341" t="s">
        <v>386</v>
      </c>
      <c r="C143" s="342"/>
      <c r="D143" s="343" t="s">
        <v>393</v>
      </c>
      <c r="E143" s="342"/>
      <c r="F143" s="343" t="s">
        <v>394</v>
      </c>
      <c r="G143" s="342"/>
      <c r="H143" s="343" t="s">
        <v>395</v>
      </c>
      <c r="I143" s="342"/>
      <c r="J143" s="343" t="s">
        <v>396</v>
      </c>
      <c r="K143" s="342"/>
      <c r="L143" s="343" t="s">
        <v>331</v>
      </c>
      <c r="M143" s="342"/>
    </row>
    <row r="144" spans="1:13" ht="13" x14ac:dyDescent="0.3">
      <c r="A144" s="151"/>
      <c r="B144" s="139" t="s">
        <v>375</v>
      </c>
      <c r="C144" s="139" t="s">
        <v>330</v>
      </c>
      <c r="D144" s="139" t="s">
        <v>375</v>
      </c>
      <c r="E144" s="139" t="s">
        <v>330</v>
      </c>
      <c r="F144" s="139" t="s">
        <v>375</v>
      </c>
      <c r="G144" s="139" t="s">
        <v>330</v>
      </c>
      <c r="H144" s="139" t="s">
        <v>375</v>
      </c>
      <c r="I144" s="139" t="s">
        <v>330</v>
      </c>
      <c r="J144" s="139" t="s">
        <v>375</v>
      </c>
      <c r="K144" s="139" t="s">
        <v>330</v>
      </c>
      <c r="L144" s="139" t="s">
        <v>375</v>
      </c>
      <c r="M144" s="139" t="s">
        <v>330</v>
      </c>
    </row>
    <row r="145" spans="1:13" ht="13" x14ac:dyDescent="0.3">
      <c r="A145" s="137" t="s">
        <v>70</v>
      </c>
      <c r="B145" s="106">
        <v>371</v>
      </c>
      <c r="C145" s="106">
        <v>213</v>
      </c>
      <c r="D145" s="140">
        <v>0</v>
      </c>
      <c r="E145" s="106">
        <v>0</v>
      </c>
      <c r="F145" s="106">
        <v>0</v>
      </c>
      <c r="G145" s="106">
        <v>0</v>
      </c>
      <c r="H145" s="106">
        <v>0</v>
      </c>
      <c r="I145" s="106">
        <v>0</v>
      </c>
      <c r="J145" s="106">
        <v>0</v>
      </c>
      <c r="K145" s="106">
        <v>0</v>
      </c>
      <c r="L145" s="163">
        <f>B145+D145+F145+H145+J145</f>
        <v>371</v>
      </c>
      <c r="M145" s="163">
        <f>C145+E145+G145+I145+K145</f>
        <v>213</v>
      </c>
    </row>
    <row r="146" spans="1:13" s="135" customFormat="1" ht="13" x14ac:dyDescent="0.3">
      <c r="A146" s="446" t="s">
        <v>417</v>
      </c>
      <c r="B146" s="22">
        <v>6039</v>
      </c>
      <c r="C146" s="22">
        <v>3226</v>
      </c>
      <c r="D146" s="21">
        <v>11</v>
      </c>
      <c r="E146" s="22">
        <v>1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160">
        <f t="shared" ref="L146:L156" si="28">B146+D146+F146+H146+J146</f>
        <v>6050</v>
      </c>
      <c r="M146" s="160">
        <f t="shared" ref="M146:M156" si="29">C146+E146+G146+I146+K146</f>
        <v>3227</v>
      </c>
    </row>
    <row r="147" spans="1:13" ht="15" customHeight="1" x14ac:dyDescent="0.3">
      <c r="A147" s="138" t="s">
        <v>418</v>
      </c>
      <c r="B147" s="22">
        <v>54539</v>
      </c>
      <c r="C147" s="22">
        <v>28160</v>
      </c>
      <c r="D147" s="21">
        <v>1008</v>
      </c>
      <c r="E147" s="22">
        <v>590</v>
      </c>
      <c r="F147" s="22">
        <v>28</v>
      </c>
      <c r="G147" s="22">
        <v>12</v>
      </c>
      <c r="H147" s="22">
        <v>0</v>
      </c>
      <c r="I147" s="22">
        <v>0</v>
      </c>
      <c r="J147" s="22">
        <v>0</v>
      </c>
      <c r="K147" s="22">
        <v>0</v>
      </c>
      <c r="L147" s="160">
        <f t="shared" si="28"/>
        <v>55575</v>
      </c>
      <c r="M147" s="160">
        <f t="shared" si="29"/>
        <v>28762</v>
      </c>
    </row>
    <row r="148" spans="1:13" ht="15" customHeight="1" x14ac:dyDescent="0.3">
      <c r="A148" s="138" t="s">
        <v>419</v>
      </c>
      <c r="B148" s="22">
        <v>40228</v>
      </c>
      <c r="C148" s="22">
        <v>20619</v>
      </c>
      <c r="D148" s="21">
        <v>8873</v>
      </c>
      <c r="E148" s="22">
        <v>4776</v>
      </c>
      <c r="F148" s="22">
        <v>400</v>
      </c>
      <c r="G148" s="22">
        <v>213</v>
      </c>
      <c r="H148" s="22">
        <v>12</v>
      </c>
      <c r="I148" s="22">
        <v>1</v>
      </c>
      <c r="J148" s="22">
        <v>5</v>
      </c>
      <c r="K148" s="22">
        <v>3</v>
      </c>
      <c r="L148" s="160">
        <f t="shared" si="28"/>
        <v>49518</v>
      </c>
      <c r="M148" s="160">
        <f t="shared" si="29"/>
        <v>25612</v>
      </c>
    </row>
    <row r="149" spans="1:13" ht="15" customHeight="1" x14ac:dyDescent="0.3">
      <c r="A149" s="138" t="s">
        <v>420</v>
      </c>
      <c r="B149" s="22">
        <v>28453</v>
      </c>
      <c r="C149" s="22">
        <v>14452</v>
      </c>
      <c r="D149" s="21">
        <v>14252</v>
      </c>
      <c r="E149" s="22">
        <v>7847</v>
      </c>
      <c r="F149" s="22">
        <v>3449</v>
      </c>
      <c r="G149" s="22">
        <v>1850</v>
      </c>
      <c r="H149" s="22">
        <v>230</v>
      </c>
      <c r="I149" s="22">
        <v>118</v>
      </c>
      <c r="J149" s="22">
        <v>21</v>
      </c>
      <c r="K149" s="22">
        <v>8</v>
      </c>
      <c r="L149" s="160">
        <f t="shared" si="28"/>
        <v>46405</v>
      </c>
      <c r="M149" s="160">
        <f t="shared" si="29"/>
        <v>24275</v>
      </c>
    </row>
    <row r="150" spans="1:13" ht="15" customHeight="1" x14ac:dyDescent="0.3">
      <c r="A150" s="138" t="s">
        <v>421</v>
      </c>
      <c r="B150" s="22">
        <v>17714</v>
      </c>
      <c r="C150" s="22">
        <v>8727</v>
      </c>
      <c r="D150" s="21">
        <v>14791</v>
      </c>
      <c r="E150" s="22">
        <v>7656</v>
      </c>
      <c r="F150" s="22">
        <v>7463</v>
      </c>
      <c r="G150" s="22">
        <v>4279</v>
      </c>
      <c r="H150" s="22">
        <v>1677</v>
      </c>
      <c r="I150" s="22">
        <v>942</v>
      </c>
      <c r="J150" s="22">
        <v>170</v>
      </c>
      <c r="K150" s="22">
        <v>93</v>
      </c>
      <c r="L150" s="160">
        <f t="shared" si="28"/>
        <v>41815</v>
      </c>
      <c r="M150" s="160">
        <f t="shared" si="29"/>
        <v>21697</v>
      </c>
    </row>
    <row r="151" spans="1:13" ht="15" customHeight="1" x14ac:dyDescent="0.3">
      <c r="A151" s="138" t="s">
        <v>422</v>
      </c>
      <c r="B151" s="22">
        <v>11655</v>
      </c>
      <c r="C151" s="22">
        <v>5822</v>
      </c>
      <c r="D151" s="21">
        <v>12859</v>
      </c>
      <c r="E151" s="22">
        <v>6736</v>
      </c>
      <c r="F151" s="22">
        <v>9795</v>
      </c>
      <c r="G151" s="22">
        <v>5424</v>
      </c>
      <c r="H151" s="22">
        <v>3412</v>
      </c>
      <c r="I151" s="22">
        <v>1952</v>
      </c>
      <c r="J151" s="22">
        <v>876</v>
      </c>
      <c r="K151" s="22">
        <v>453</v>
      </c>
      <c r="L151" s="160">
        <f t="shared" si="28"/>
        <v>38597</v>
      </c>
      <c r="M151" s="160">
        <f t="shared" si="29"/>
        <v>20387</v>
      </c>
    </row>
    <row r="152" spans="1:13" ht="15" customHeight="1" x14ac:dyDescent="0.3">
      <c r="A152" s="138" t="s">
        <v>423</v>
      </c>
      <c r="B152" s="22">
        <v>6172</v>
      </c>
      <c r="C152" s="22">
        <v>3044</v>
      </c>
      <c r="D152" s="21">
        <v>8843</v>
      </c>
      <c r="E152" s="22">
        <v>4451</v>
      </c>
      <c r="F152" s="22">
        <v>9361</v>
      </c>
      <c r="G152" s="22">
        <v>4932</v>
      </c>
      <c r="H152" s="22">
        <v>5115</v>
      </c>
      <c r="I152" s="22">
        <v>2806</v>
      </c>
      <c r="J152" s="22">
        <v>2012</v>
      </c>
      <c r="K152" s="22">
        <v>1202</v>
      </c>
      <c r="L152" s="160">
        <f t="shared" si="28"/>
        <v>31503</v>
      </c>
      <c r="M152" s="160">
        <f t="shared" si="29"/>
        <v>16435</v>
      </c>
    </row>
    <row r="153" spans="1:13" ht="15" customHeight="1" x14ac:dyDescent="0.3">
      <c r="A153" s="138" t="s">
        <v>424</v>
      </c>
      <c r="B153" s="22">
        <v>4240</v>
      </c>
      <c r="C153" s="22">
        <v>2012</v>
      </c>
      <c r="D153" s="21">
        <v>6258</v>
      </c>
      <c r="E153" s="22">
        <v>3024</v>
      </c>
      <c r="F153" s="22">
        <v>8263</v>
      </c>
      <c r="G153" s="22">
        <v>4168</v>
      </c>
      <c r="H153" s="22">
        <v>6323</v>
      </c>
      <c r="I153" s="22">
        <v>3334</v>
      </c>
      <c r="J153" s="22">
        <v>3304</v>
      </c>
      <c r="K153" s="22">
        <v>1918</v>
      </c>
      <c r="L153" s="160">
        <f t="shared" si="28"/>
        <v>28388</v>
      </c>
      <c r="M153" s="160">
        <f t="shared" si="29"/>
        <v>14456</v>
      </c>
    </row>
    <row r="154" spans="1:13" ht="15" customHeight="1" x14ac:dyDescent="0.3">
      <c r="A154" s="138" t="s">
        <v>425</v>
      </c>
      <c r="B154" s="22">
        <v>2368</v>
      </c>
      <c r="C154" s="22">
        <v>1066</v>
      </c>
      <c r="D154" s="21">
        <v>3980</v>
      </c>
      <c r="E154" s="22">
        <v>1900</v>
      </c>
      <c r="F154" s="22">
        <v>6321</v>
      </c>
      <c r="G154" s="22">
        <v>3126</v>
      </c>
      <c r="H154" s="22">
        <v>6250</v>
      </c>
      <c r="I154" s="22">
        <v>3284</v>
      </c>
      <c r="J154" s="22">
        <v>4800</v>
      </c>
      <c r="K154" s="22">
        <v>2560</v>
      </c>
      <c r="L154" s="160">
        <f t="shared" si="28"/>
        <v>23719</v>
      </c>
      <c r="M154" s="160">
        <f t="shared" si="29"/>
        <v>11936</v>
      </c>
    </row>
    <row r="155" spans="1:13" ht="15" customHeight="1" x14ac:dyDescent="0.3">
      <c r="A155" s="138" t="s">
        <v>426</v>
      </c>
      <c r="B155" s="22">
        <v>1007</v>
      </c>
      <c r="C155" s="22">
        <v>438</v>
      </c>
      <c r="D155" s="21">
        <v>1612</v>
      </c>
      <c r="E155" s="22">
        <v>678</v>
      </c>
      <c r="F155" s="22">
        <v>2670</v>
      </c>
      <c r="G155" s="22">
        <v>1178</v>
      </c>
      <c r="H155" s="22">
        <v>3616</v>
      </c>
      <c r="I155" s="22">
        <v>1735</v>
      </c>
      <c r="J155" s="22">
        <v>3850</v>
      </c>
      <c r="K155" s="22">
        <v>1934</v>
      </c>
      <c r="L155" s="160">
        <f t="shared" si="28"/>
        <v>12755</v>
      </c>
      <c r="M155" s="160">
        <f t="shared" si="29"/>
        <v>5963</v>
      </c>
    </row>
    <row r="156" spans="1:13" ht="15" customHeight="1" x14ac:dyDescent="0.3">
      <c r="A156" s="154" t="s">
        <v>548</v>
      </c>
      <c r="B156" s="22">
        <v>1197</v>
      </c>
      <c r="C156" s="22">
        <v>547</v>
      </c>
      <c r="D156" s="21">
        <v>950</v>
      </c>
      <c r="E156" s="22">
        <v>359</v>
      </c>
      <c r="F156" s="22">
        <v>1706</v>
      </c>
      <c r="G156" s="22">
        <v>649</v>
      </c>
      <c r="H156" s="22">
        <v>2350</v>
      </c>
      <c r="I156" s="22">
        <v>934</v>
      </c>
      <c r="J156" s="22">
        <v>3893</v>
      </c>
      <c r="K156" s="22">
        <v>1586</v>
      </c>
      <c r="L156" s="160">
        <f t="shared" si="28"/>
        <v>10096</v>
      </c>
      <c r="M156" s="160">
        <f t="shared" si="29"/>
        <v>4075</v>
      </c>
    </row>
    <row r="157" spans="1:13" ht="15" customHeight="1" x14ac:dyDescent="0.3">
      <c r="A157" s="139" t="s">
        <v>331</v>
      </c>
      <c r="B157" s="141">
        <f>SUM(B145:B156)</f>
        <v>173983</v>
      </c>
      <c r="C157" s="141">
        <f t="shared" ref="C157:L157" si="30">SUM(C145:C156)</f>
        <v>88326</v>
      </c>
      <c r="D157" s="141">
        <f t="shared" si="30"/>
        <v>73437</v>
      </c>
      <c r="E157" s="141">
        <f t="shared" si="30"/>
        <v>38018</v>
      </c>
      <c r="F157" s="141">
        <f t="shared" si="30"/>
        <v>49456</v>
      </c>
      <c r="G157" s="141">
        <f t="shared" si="30"/>
        <v>25831</v>
      </c>
      <c r="H157" s="141">
        <f t="shared" si="30"/>
        <v>28985</v>
      </c>
      <c r="I157" s="141">
        <f t="shared" si="30"/>
        <v>15106</v>
      </c>
      <c r="J157" s="141">
        <f t="shared" si="30"/>
        <v>18931</v>
      </c>
      <c r="K157" s="141">
        <f t="shared" si="30"/>
        <v>9757</v>
      </c>
      <c r="L157" s="141">
        <f t="shared" si="30"/>
        <v>344792</v>
      </c>
      <c r="M157" s="141">
        <f>SUM(M145:M156)</f>
        <v>177038</v>
      </c>
    </row>
    <row r="158" spans="1:13" ht="15" customHeight="1" x14ac:dyDescent="0.25"/>
    <row r="159" spans="1:13" ht="16.5" customHeight="1" x14ac:dyDescent="0.25"/>
    <row r="170" spans="11:12" x14ac:dyDescent="0.25">
      <c r="K170" s="419"/>
      <c r="L170" s="419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6" manualBreakCount="6">
    <brk id="22" max="16383" man="1"/>
    <brk id="46" max="16383" man="1"/>
    <brk id="69" max="16383" man="1"/>
    <brk id="92" max="16383" man="1"/>
    <brk id="114" max="16383" man="1"/>
    <brk id="13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K153"/>
  <sheetViews>
    <sheetView showGridLines="0" showZeros="0" zoomScale="75" workbookViewId="0">
      <selection activeCell="P21" sqref="P21"/>
    </sheetView>
  </sheetViews>
  <sheetFormatPr baseColWidth="10" defaultColWidth="11.453125" defaultRowHeight="12.5" x14ac:dyDescent="0.25"/>
  <cols>
    <col min="1" max="1" width="11.453125" style="416"/>
    <col min="2" max="2" width="9.7265625" style="416" customWidth="1"/>
    <col min="3" max="3" width="9" style="416" customWidth="1"/>
    <col min="4" max="10" width="9.1796875" style="416" customWidth="1"/>
    <col min="11" max="11" width="8.453125" style="416" customWidth="1"/>
    <col min="12" max="12" width="5.7265625" style="416" customWidth="1"/>
    <col min="13" max="16384" width="11.453125" style="416"/>
  </cols>
  <sheetData>
    <row r="1" spans="1:11" x14ac:dyDescent="0.25">
      <c r="A1" s="484" t="s">
        <v>406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1" x14ac:dyDescent="0.25">
      <c r="A2" s="484" t="s">
        <v>404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1" x14ac:dyDescent="0.25">
      <c r="A3" s="484" t="s">
        <v>35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</row>
    <row r="4" spans="1:11" x14ac:dyDescent="0.25">
      <c r="A4" s="487" t="s">
        <v>397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</row>
    <row r="6" spans="1:11" ht="13" x14ac:dyDescent="0.3">
      <c r="A6" s="420" t="s">
        <v>376</v>
      </c>
    </row>
    <row r="7" spans="1:11" ht="13" x14ac:dyDescent="0.3">
      <c r="A7" s="421" t="s">
        <v>392</v>
      </c>
      <c r="B7" s="488" t="s">
        <v>439</v>
      </c>
      <c r="C7" s="486"/>
      <c r="D7" s="485" t="s">
        <v>440</v>
      </c>
      <c r="E7" s="486"/>
      <c r="F7" s="485" t="s">
        <v>441</v>
      </c>
      <c r="G7" s="486"/>
      <c r="H7" s="485" t="s">
        <v>442</v>
      </c>
      <c r="I7" s="486"/>
      <c r="J7" s="485" t="s">
        <v>331</v>
      </c>
      <c r="K7" s="486"/>
    </row>
    <row r="8" spans="1:11" ht="13" x14ac:dyDescent="0.3">
      <c r="A8" s="422"/>
      <c r="B8" s="423" t="s">
        <v>375</v>
      </c>
      <c r="C8" s="423" t="s">
        <v>330</v>
      </c>
      <c r="D8" s="423" t="s">
        <v>375</v>
      </c>
      <c r="E8" s="423" t="s">
        <v>330</v>
      </c>
      <c r="F8" s="423" t="s">
        <v>375</v>
      </c>
      <c r="G8" s="423" t="s">
        <v>330</v>
      </c>
      <c r="H8" s="423" t="s">
        <v>375</v>
      </c>
      <c r="I8" s="423" t="s">
        <v>330</v>
      </c>
      <c r="J8" s="423" t="s">
        <v>375</v>
      </c>
      <c r="K8" s="423" t="s">
        <v>330</v>
      </c>
    </row>
    <row r="9" spans="1:11" ht="15" customHeight="1" x14ac:dyDescent="0.3">
      <c r="A9" s="424" t="s">
        <v>419</v>
      </c>
      <c r="B9" s="426">
        <f t="shared" ref="B9:K9" si="0">B31+B53+B75+B97+B119+B141</f>
        <v>25</v>
      </c>
      <c r="C9" s="425">
        <f t="shared" si="0"/>
        <v>11</v>
      </c>
      <c r="D9" s="425">
        <f t="shared" si="0"/>
        <v>0</v>
      </c>
      <c r="E9" s="425">
        <f t="shared" si="0"/>
        <v>0</v>
      </c>
      <c r="F9" s="425">
        <f t="shared" si="0"/>
        <v>0</v>
      </c>
      <c r="G9" s="425">
        <f t="shared" si="0"/>
        <v>0</v>
      </c>
      <c r="H9" s="425">
        <f t="shared" si="0"/>
        <v>0</v>
      </c>
      <c r="I9" s="425">
        <f t="shared" si="0"/>
        <v>0</v>
      </c>
      <c r="J9" s="427">
        <f t="shared" si="0"/>
        <v>25</v>
      </c>
      <c r="K9" s="427">
        <f t="shared" si="0"/>
        <v>11</v>
      </c>
    </row>
    <row r="10" spans="1:11" ht="15" customHeight="1" x14ac:dyDescent="0.3">
      <c r="A10" s="428" t="s">
        <v>420</v>
      </c>
      <c r="B10" s="430">
        <f t="shared" ref="B10:K10" si="1">B32+B54+B76+B98+B120+B142</f>
        <v>201</v>
      </c>
      <c r="C10" s="429">
        <f t="shared" si="1"/>
        <v>104</v>
      </c>
      <c r="D10" s="429">
        <f t="shared" si="1"/>
        <v>5</v>
      </c>
      <c r="E10" s="429">
        <f t="shared" si="1"/>
        <v>3</v>
      </c>
      <c r="F10" s="429">
        <f t="shared" si="1"/>
        <v>0</v>
      </c>
      <c r="G10" s="429">
        <f t="shared" si="1"/>
        <v>0</v>
      </c>
      <c r="H10" s="429">
        <f t="shared" si="1"/>
        <v>0</v>
      </c>
      <c r="I10" s="429">
        <f t="shared" si="1"/>
        <v>0</v>
      </c>
      <c r="J10" s="431">
        <f t="shared" si="1"/>
        <v>206</v>
      </c>
      <c r="K10" s="431">
        <f t="shared" si="1"/>
        <v>107</v>
      </c>
    </row>
    <row r="11" spans="1:11" ht="15" customHeight="1" x14ac:dyDescent="0.3">
      <c r="A11" s="428" t="s">
        <v>421</v>
      </c>
      <c r="B11" s="430">
        <f t="shared" ref="B11:K11" si="2">B33+B55+B77+B99+B121+B143</f>
        <v>1674</v>
      </c>
      <c r="C11" s="429">
        <f t="shared" si="2"/>
        <v>953</v>
      </c>
      <c r="D11" s="429">
        <f t="shared" si="2"/>
        <v>65</v>
      </c>
      <c r="E11" s="429">
        <f t="shared" si="2"/>
        <v>37</v>
      </c>
      <c r="F11" s="429">
        <f t="shared" si="2"/>
        <v>2</v>
      </c>
      <c r="G11" s="429">
        <f t="shared" si="2"/>
        <v>0</v>
      </c>
      <c r="H11" s="429">
        <f t="shared" si="2"/>
        <v>0</v>
      </c>
      <c r="I11" s="429">
        <f t="shared" si="2"/>
        <v>0</v>
      </c>
      <c r="J11" s="431">
        <f t="shared" si="2"/>
        <v>1741</v>
      </c>
      <c r="K11" s="431">
        <f t="shared" si="2"/>
        <v>990</v>
      </c>
    </row>
    <row r="12" spans="1:11" ht="15" customHeight="1" x14ac:dyDescent="0.3">
      <c r="A12" s="428" t="s">
        <v>422</v>
      </c>
      <c r="B12" s="430">
        <f t="shared" ref="B12:K12" si="3">B34+B56+B78+B100+B122+B144</f>
        <v>7759</v>
      </c>
      <c r="C12" s="429">
        <f t="shared" si="3"/>
        <v>4331</v>
      </c>
      <c r="D12" s="429">
        <f t="shared" si="3"/>
        <v>1116</v>
      </c>
      <c r="E12" s="429">
        <f t="shared" si="3"/>
        <v>651</v>
      </c>
      <c r="F12" s="429">
        <f t="shared" si="3"/>
        <v>95</v>
      </c>
      <c r="G12" s="429">
        <f t="shared" si="3"/>
        <v>44</v>
      </c>
      <c r="H12" s="429">
        <f t="shared" si="3"/>
        <v>11</v>
      </c>
      <c r="I12" s="429">
        <f t="shared" si="3"/>
        <v>4</v>
      </c>
      <c r="J12" s="431">
        <f t="shared" si="3"/>
        <v>8981</v>
      </c>
      <c r="K12" s="431">
        <f t="shared" si="3"/>
        <v>5030</v>
      </c>
    </row>
    <row r="13" spans="1:11" ht="15" customHeight="1" x14ac:dyDescent="0.3">
      <c r="A13" s="428" t="s">
        <v>423</v>
      </c>
      <c r="B13" s="430">
        <f t="shared" ref="B13:K13" si="4">B35+B57+B79+B101+B123+B145</f>
        <v>18877</v>
      </c>
      <c r="C13" s="429">
        <f t="shared" si="4"/>
        <v>10569</v>
      </c>
      <c r="D13" s="429">
        <f t="shared" si="4"/>
        <v>5821</v>
      </c>
      <c r="E13" s="429">
        <f t="shared" si="4"/>
        <v>3392</v>
      </c>
      <c r="F13" s="429">
        <f t="shared" si="4"/>
        <v>914</v>
      </c>
      <c r="G13" s="429">
        <f t="shared" si="4"/>
        <v>545</v>
      </c>
      <c r="H13" s="429">
        <f t="shared" si="4"/>
        <v>50</v>
      </c>
      <c r="I13" s="429">
        <f t="shared" si="4"/>
        <v>38</v>
      </c>
      <c r="J13" s="431">
        <f t="shared" si="4"/>
        <v>25662</v>
      </c>
      <c r="K13" s="431">
        <f t="shared" si="4"/>
        <v>14544</v>
      </c>
    </row>
    <row r="14" spans="1:11" ht="15" customHeight="1" x14ac:dyDescent="0.3">
      <c r="A14" s="428" t="s">
        <v>424</v>
      </c>
      <c r="B14" s="430">
        <f t="shared" ref="B14:K14" si="5">B36+B58+B80+B102+B124+B146</f>
        <v>24962</v>
      </c>
      <c r="C14" s="429">
        <f t="shared" si="5"/>
        <v>13162</v>
      </c>
      <c r="D14" s="429">
        <f t="shared" si="5"/>
        <v>12909</v>
      </c>
      <c r="E14" s="429">
        <f t="shared" si="5"/>
        <v>7164</v>
      </c>
      <c r="F14" s="429">
        <f t="shared" si="5"/>
        <v>4952</v>
      </c>
      <c r="G14" s="429">
        <f t="shared" si="5"/>
        <v>2943</v>
      </c>
      <c r="H14" s="429">
        <f t="shared" si="5"/>
        <v>577</v>
      </c>
      <c r="I14" s="429">
        <f t="shared" si="5"/>
        <v>364</v>
      </c>
      <c r="J14" s="431">
        <f t="shared" si="5"/>
        <v>43400</v>
      </c>
      <c r="K14" s="431">
        <f t="shared" si="5"/>
        <v>23633</v>
      </c>
    </row>
    <row r="15" spans="1:11" ht="15" customHeight="1" x14ac:dyDescent="0.3">
      <c r="A15" s="428" t="s">
        <v>425</v>
      </c>
      <c r="B15" s="430">
        <f t="shared" ref="B15:K15" si="6">B37+B59+B81+B103+B125+B147</f>
        <v>30997</v>
      </c>
      <c r="C15" s="429">
        <f t="shared" si="6"/>
        <v>16103</v>
      </c>
      <c r="D15" s="429">
        <f t="shared" si="6"/>
        <v>17976</v>
      </c>
      <c r="E15" s="429">
        <f t="shared" si="6"/>
        <v>9342</v>
      </c>
      <c r="F15" s="429">
        <f t="shared" si="6"/>
        <v>12011</v>
      </c>
      <c r="G15" s="429">
        <f t="shared" si="6"/>
        <v>6647</v>
      </c>
      <c r="H15" s="429">
        <f t="shared" si="6"/>
        <v>3924</v>
      </c>
      <c r="I15" s="429">
        <f t="shared" si="6"/>
        <v>2252</v>
      </c>
      <c r="J15" s="431">
        <f t="shared" si="6"/>
        <v>64908</v>
      </c>
      <c r="K15" s="431">
        <f t="shared" si="6"/>
        <v>34344</v>
      </c>
    </row>
    <row r="16" spans="1:11" ht="15" customHeight="1" x14ac:dyDescent="0.3">
      <c r="A16" s="428" t="s">
        <v>426</v>
      </c>
      <c r="B16" s="430">
        <f t="shared" ref="B16:K16" si="7">B38+B60+B82+B104+B126+B148</f>
        <v>29517</v>
      </c>
      <c r="C16" s="429">
        <f t="shared" si="7"/>
        <v>14483</v>
      </c>
      <c r="D16" s="429">
        <f t="shared" si="7"/>
        <v>19644</v>
      </c>
      <c r="E16" s="429">
        <f t="shared" si="7"/>
        <v>9961</v>
      </c>
      <c r="F16" s="429">
        <f t="shared" si="7"/>
        <v>16316</v>
      </c>
      <c r="G16" s="429">
        <f t="shared" si="7"/>
        <v>8651</v>
      </c>
      <c r="H16" s="429">
        <f t="shared" si="7"/>
        <v>9763</v>
      </c>
      <c r="I16" s="429">
        <f t="shared" si="7"/>
        <v>5537</v>
      </c>
      <c r="J16" s="431">
        <f t="shared" si="7"/>
        <v>75240</v>
      </c>
      <c r="K16" s="431">
        <f t="shared" si="7"/>
        <v>38632</v>
      </c>
    </row>
    <row r="17" spans="1:11" ht="15" customHeight="1" x14ac:dyDescent="0.3">
      <c r="A17" s="428" t="s">
        <v>427</v>
      </c>
      <c r="B17" s="430">
        <f t="shared" ref="B17:K17" si="8">B39+B61+B83+B105+B127+B149</f>
        <v>22633</v>
      </c>
      <c r="C17" s="429">
        <f t="shared" si="8"/>
        <v>10386</v>
      </c>
      <c r="D17" s="429">
        <f t="shared" si="8"/>
        <v>19127</v>
      </c>
      <c r="E17" s="429">
        <f t="shared" si="8"/>
        <v>9398</v>
      </c>
      <c r="F17" s="429">
        <f t="shared" si="8"/>
        <v>18070</v>
      </c>
      <c r="G17" s="429">
        <f t="shared" si="8"/>
        <v>9253</v>
      </c>
      <c r="H17" s="429">
        <f t="shared" si="8"/>
        <v>14073</v>
      </c>
      <c r="I17" s="429">
        <f t="shared" si="8"/>
        <v>7495</v>
      </c>
      <c r="J17" s="431">
        <f t="shared" si="8"/>
        <v>73903</v>
      </c>
      <c r="K17" s="431">
        <f t="shared" si="8"/>
        <v>36532</v>
      </c>
    </row>
    <row r="18" spans="1:11" ht="15" customHeight="1" x14ac:dyDescent="0.3">
      <c r="A18" s="428" t="s">
        <v>428</v>
      </c>
      <c r="B18" s="430">
        <f t="shared" ref="B18:K18" si="9">B40+B62+B84+B106+B128+B150</f>
        <v>11486</v>
      </c>
      <c r="C18" s="429">
        <f t="shared" si="9"/>
        <v>4532</v>
      </c>
      <c r="D18" s="429">
        <f t="shared" si="9"/>
        <v>13463</v>
      </c>
      <c r="E18" s="429">
        <f t="shared" si="9"/>
        <v>6070</v>
      </c>
      <c r="F18" s="429">
        <f t="shared" si="9"/>
        <v>16142</v>
      </c>
      <c r="G18" s="429">
        <f t="shared" si="9"/>
        <v>7673</v>
      </c>
      <c r="H18" s="429">
        <f t="shared" si="9"/>
        <v>16141</v>
      </c>
      <c r="I18" s="429">
        <f t="shared" si="9"/>
        <v>8253</v>
      </c>
      <c r="J18" s="431">
        <f t="shared" si="9"/>
        <v>57232</v>
      </c>
      <c r="K18" s="431">
        <f t="shared" si="9"/>
        <v>26528</v>
      </c>
    </row>
    <row r="19" spans="1:11" ht="15" customHeight="1" x14ac:dyDescent="0.3">
      <c r="A19" s="428" t="s">
        <v>429</v>
      </c>
      <c r="B19" s="430">
        <f t="shared" ref="B19:K19" si="10">B41+B63+B85+B107+B129+B151</f>
        <v>3191</v>
      </c>
      <c r="C19" s="429">
        <f t="shared" si="10"/>
        <v>1069</v>
      </c>
      <c r="D19" s="429">
        <f t="shared" si="10"/>
        <v>6627</v>
      </c>
      <c r="E19" s="429">
        <f t="shared" si="10"/>
        <v>2475</v>
      </c>
      <c r="F19" s="429">
        <f t="shared" si="10"/>
        <v>11130</v>
      </c>
      <c r="G19" s="429">
        <f t="shared" si="10"/>
        <v>4721</v>
      </c>
      <c r="H19" s="429">
        <f t="shared" si="10"/>
        <v>15578</v>
      </c>
      <c r="I19" s="429">
        <f t="shared" si="10"/>
        <v>7477</v>
      </c>
      <c r="J19" s="431">
        <f t="shared" si="10"/>
        <v>36526</v>
      </c>
      <c r="K19" s="431">
        <f t="shared" si="10"/>
        <v>15742</v>
      </c>
    </row>
    <row r="20" spans="1:11" ht="15" customHeight="1" x14ac:dyDescent="0.3">
      <c r="A20" s="428" t="s">
        <v>566</v>
      </c>
      <c r="B20" s="439">
        <f t="shared" ref="B20:K20" si="11">B42+B64+B86+B108+B130+B152</f>
        <v>968</v>
      </c>
      <c r="C20" s="440">
        <f t="shared" si="11"/>
        <v>263</v>
      </c>
      <c r="D20" s="440">
        <f t="shared" si="11"/>
        <v>2937</v>
      </c>
      <c r="E20" s="440">
        <f t="shared" si="11"/>
        <v>997</v>
      </c>
      <c r="F20" s="440">
        <f t="shared" si="11"/>
        <v>7351</v>
      </c>
      <c r="G20" s="440">
        <f t="shared" si="11"/>
        <v>2641</v>
      </c>
      <c r="H20" s="440">
        <f t="shared" si="11"/>
        <v>21512</v>
      </c>
      <c r="I20" s="440">
        <f t="shared" si="11"/>
        <v>8757</v>
      </c>
      <c r="J20" s="431">
        <f t="shared" si="11"/>
        <v>32768</v>
      </c>
      <c r="K20" s="431">
        <f t="shared" si="11"/>
        <v>12658</v>
      </c>
    </row>
    <row r="21" spans="1:11" ht="16.5" customHeight="1" x14ac:dyDescent="0.3">
      <c r="A21" s="423" t="s">
        <v>331</v>
      </c>
      <c r="B21" s="432">
        <f>SUM(B9:B20)</f>
        <v>152290</v>
      </c>
      <c r="C21" s="432">
        <f t="shared" ref="C21:K21" si="12">SUM(C9:C20)</f>
        <v>75966</v>
      </c>
      <c r="D21" s="432">
        <f t="shared" si="12"/>
        <v>99690</v>
      </c>
      <c r="E21" s="432">
        <f t="shared" si="12"/>
        <v>49490</v>
      </c>
      <c r="F21" s="432">
        <f t="shared" si="12"/>
        <v>86983</v>
      </c>
      <c r="G21" s="432">
        <f t="shared" si="12"/>
        <v>43118</v>
      </c>
      <c r="H21" s="432">
        <f t="shared" si="12"/>
        <v>81629</v>
      </c>
      <c r="I21" s="432">
        <f t="shared" si="12"/>
        <v>40177</v>
      </c>
      <c r="J21" s="432">
        <f t="shared" si="12"/>
        <v>420592</v>
      </c>
      <c r="K21" s="432">
        <f t="shared" si="12"/>
        <v>208751</v>
      </c>
    </row>
    <row r="23" spans="1:11" x14ac:dyDescent="0.25">
      <c r="A23" s="484" t="s">
        <v>407</v>
      </c>
      <c r="B23" s="484"/>
      <c r="C23" s="484"/>
      <c r="D23" s="484"/>
      <c r="E23" s="484"/>
      <c r="F23" s="484"/>
      <c r="G23" s="484"/>
      <c r="H23" s="484"/>
      <c r="I23" s="484"/>
      <c r="J23" s="484"/>
      <c r="K23" s="484"/>
    </row>
    <row r="24" spans="1:11" x14ac:dyDescent="0.25">
      <c r="A24" s="484" t="s">
        <v>380</v>
      </c>
      <c r="B24" s="484"/>
      <c r="C24" s="484"/>
      <c r="D24" s="484"/>
      <c r="E24" s="484"/>
      <c r="F24" s="484"/>
      <c r="G24" s="484"/>
      <c r="H24" s="484"/>
      <c r="I24" s="484"/>
      <c r="J24" s="484"/>
      <c r="K24" s="484"/>
    </row>
    <row r="25" spans="1:11" x14ac:dyDescent="0.25">
      <c r="A25" s="484" t="s">
        <v>35</v>
      </c>
      <c r="B25" s="484"/>
      <c r="C25" s="484"/>
      <c r="D25" s="484"/>
      <c r="E25" s="484"/>
      <c r="F25" s="484"/>
      <c r="G25" s="484"/>
      <c r="H25" s="484"/>
      <c r="I25" s="484"/>
      <c r="J25" s="484"/>
      <c r="K25" s="484"/>
    </row>
    <row r="26" spans="1:11" x14ac:dyDescent="0.25">
      <c r="A26" s="487" t="s">
        <v>397</v>
      </c>
      <c r="B26" s="487"/>
      <c r="C26" s="487"/>
      <c r="D26" s="487"/>
      <c r="E26" s="487"/>
      <c r="F26" s="487"/>
      <c r="G26" s="487"/>
      <c r="H26" s="487"/>
      <c r="I26" s="487"/>
      <c r="J26" s="487"/>
      <c r="K26" s="487"/>
    </row>
    <row r="27" spans="1:11" ht="13" x14ac:dyDescent="0.3">
      <c r="A27" s="420"/>
    </row>
    <row r="28" spans="1:11" ht="13" x14ac:dyDescent="0.3">
      <c r="A28" s="420" t="s">
        <v>369</v>
      </c>
    </row>
    <row r="29" spans="1:11" ht="13" x14ac:dyDescent="0.3">
      <c r="A29" s="421" t="s">
        <v>392</v>
      </c>
      <c r="B29" s="488" t="s">
        <v>439</v>
      </c>
      <c r="C29" s="486"/>
      <c r="D29" s="485" t="s">
        <v>440</v>
      </c>
      <c r="E29" s="486"/>
      <c r="F29" s="485" t="s">
        <v>441</v>
      </c>
      <c r="G29" s="486"/>
      <c r="H29" s="485" t="s">
        <v>442</v>
      </c>
      <c r="I29" s="486"/>
      <c r="J29" s="485" t="s">
        <v>331</v>
      </c>
      <c r="K29" s="486"/>
    </row>
    <row r="30" spans="1:11" ht="13" x14ac:dyDescent="0.3">
      <c r="A30" s="422"/>
      <c r="B30" s="423" t="s">
        <v>375</v>
      </c>
      <c r="C30" s="423" t="s">
        <v>330</v>
      </c>
      <c r="D30" s="423" t="s">
        <v>375</v>
      </c>
      <c r="E30" s="423" t="s">
        <v>330</v>
      </c>
      <c r="F30" s="423" t="s">
        <v>375</v>
      </c>
      <c r="G30" s="423" t="s">
        <v>330</v>
      </c>
      <c r="H30" s="423" t="s">
        <v>375</v>
      </c>
      <c r="I30" s="423" t="s">
        <v>330</v>
      </c>
      <c r="J30" s="423" t="s">
        <v>375</v>
      </c>
      <c r="K30" s="423" t="s">
        <v>330</v>
      </c>
    </row>
    <row r="31" spans="1:11" ht="15" customHeight="1" x14ac:dyDescent="0.3">
      <c r="A31" s="424" t="s">
        <v>419</v>
      </c>
      <c r="B31" s="425">
        <v>6</v>
      </c>
      <c r="C31" s="425">
        <v>3</v>
      </c>
      <c r="D31" s="426">
        <v>0</v>
      </c>
      <c r="E31" s="425">
        <v>0</v>
      </c>
      <c r="F31" s="425">
        <v>0</v>
      </c>
      <c r="G31" s="425">
        <v>0</v>
      </c>
      <c r="H31" s="425">
        <v>0</v>
      </c>
      <c r="I31" s="425">
        <v>0</v>
      </c>
      <c r="J31" s="427">
        <f>B31+D31+F31+H31</f>
        <v>6</v>
      </c>
      <c r="K31" s="427">
        <f>C31+E31+G31+I31</f>
        <v>3</v>
      </c>
    </row>
    <row r="32" spans="1:11" ht="15" customHeight="1" x14ac:dyDescent="0.3">
      <c r="A32" s="428" t="s">
        <v>420</v>
      </c>
      <c r="B32" s="429">
        <v>94</v>
      </c>
      <c r="C32" s="429">
        <v>53</v>
      </c>
      <c r="D32" s="430">
        <v>1</v>
      </c>
      <c r="E32" s="429">
        <v>1</v>
      </c>
      <c r="F32" s="429">
        <v>0</v>
      </c>
      <c r="G32" s="429">
        <v>0</v>
      </c>
      <c r="H32" s="429">
        <v>0</v>
      </c>
      <c r="I32" s="429">
        <v>0</v>
      </c>
      <c r="J32" s="431">
        <f t="shared" ref="J32:K42" si="13">B32+D32+F32+H32</f>
        <v>95</v>
      </c>
      <c r="K32" s="431">
        <f t="shared" si="13"/>
        <v>54</v>
      </c>
    </row>
    <row r="33" spans="1:11" ht="15" customHeight="1" x14ac:dyDescent="0.3">
      <c r="A33" s="428" t="s">
        <v>421</v>
      </c>
      <c r="B33" s="429">
        <v>1249</v>
      </c>
      <c r="C33" s="429">
        <v>730</v>
      </c>
      <c r="D33" s="430">
        <v>45</v>
      </c>
      <c r="E33" s="429">
        <v>31</v>
      </c>
      <c r="F33" s="429">
        <v>1</v>
      </c>
      <c r="G33" s="429">
        <v>0</v>
      </c>
      <c r="H33" s="429">
        <v>0</v>
      </c>
      <c r="I33" s="429">
        <v>0</v>
      </c>
      <c r="J33" s="431">
        <f t="shared" si="13"/>
        <v>1295</v>
      </c>
      <c r="K33" s="431">
        <f t="shared" si="13"/>
        <v>761</v>
      </c>
    </row>
    <row r="34" spans="1:11" ht="15" customHeight="1" x14ac:dyDescent="0.3">
      <c r="A34" s="428" t="s">
        <v>422</v>
      </c>
      <c r="B34" s="429">
        <v>5117</v>
      </c>
      <c r="C34" s="429">
        <v>2918</v>
      </c>
      <c r="D34" s="430">
        <v>890</v>
      </c>
      <c r="E34" s="429">
        <v>542</v>
      </c>
      <c r="F34" s="429">
        <v>52</v>
      </c>
      <c r="G34" s="429">
        <v>28</v>
      </c>
      <c r="H34" s="429">
        <v>6</v>
      </c>
      <c r="I34" s="429">
        <v>1</v>
      </c>
      <c r="J34" s="431">
        <f t="shared" si="13"/>
        <v>6065</v>
      </c>
      <c r="K34" s="431">
        <f t="shared" si="13"/>
        <v>3489</v>
      </c>
    </row>
    <row r="35" spans="1:11" ht="15" customHeight="1" x14ac:dyDescent="0.3">
      <c r="A35" s="428" t="s">
        <v>423</v>
      </c>
      <c r="B35" s="429">
        <v>10396</v>
      </c>
      <c r="C35" s="429">
        <v>5780</v>
      </c>
      <c r="D35" s="430">
        <v>4133</v>
      </c>
      <c r="E35" s="429">
        <v>2450</v>
      </c>
      <c r="F35" s="429">
        <v>659</v>
      </c>
      <c r="G35" s="429">
        <v>400</v>
      </c>
      <c r="H35" s="429">
        <v>37</v>
      </c>
      <c r="I35" s="429">
        <v>31</v>
      </c>
      <c r="J35" s="431">
        <f t="shared" si="13"/>
        <v>15225</v>
      </c>
      <c r="K35" s="431">
        <f t="shared" si="13"/>
        <v>8661</v>
      </c>
    </row>
    <row r="36" spans="1:11" ht="15" customHeight="1" x14ac:dyDescent="0.3">
      <c r="A36" s="428" t="s">
        <v>424</v>
      </c>
      <c r="B36" s="429">
        <v>11764</v>
      </c>
      <c r="C36" s="429">
        <v>6129</v>
      </c>
      <c r="D36" s="430">
        <v>7925</v>
      </c>
      <c r="E36" s="429">
        <v>4402</v>
      </c>
      <c r="F36" s="429">
        <v>3561</v>
      </c>
      <c r="G36" s="429">
        <v>2152</v>
      </c>
      <c r="H36" s="429">
        <v>478</v>
      </c>
      <c r="I36" s="429">
        <v>305</v>
      </c>
      <c r="J36" s="431">
        <f t="shared" si="13"/>
        <v>23728</v>
      </c>
      <c r="K36" s="431">
        <f t="shared" si="13"/>
        <v>12988</v>
      </c>
    </row>
    <row r="37" spans="1:11" ht="15" customHeight="1" x14ac:dyDescent="0.3">
      <c r="A37" s="428" t="s">
        <v>425</v>
      </c>
      <c r="B37" s="429">
        <v>12287</v>
      </c>
      <c r="C37" s="429">
        <v>6261</v>
      </c>
      <c r="D37" s="430">
        <v>9329</v>
      </c>
      <c r="E37" s="429">
        <v>4720</v>
      </c>
      <c r="F37" s="429">
        <v>7552</v>
      </c>
      <c r="G37" s="429">
        <v>4263</v>
      </c>
      <c r="H37" s="429">
        <v>2895</v>
      </c>
      <c r="I37" s="429">
        <v>1719</v>
      </c>
      <c r="J37" s="431">
        <f t="shared" si="13"/>
        <v>32063</v>
      </c>
      <c r="K37" s="431">
        <f t="shared" si="13"/>
        <v>16963</v>
      </c>
    </row>
    <row r="38" spans="1:11" ht="15" customHeight="1" x14ac:dyDescent="0.3">
      <c r="A38" s="428" t="s">
        <v>426</v>
      </c>
      <c r="B38" s="429">
        <v>9726</v>
      </c>
      <c r="C38" s="429">
        <v>4630</v>
      </c>
      <c r="D38" s="430">
        <v>8507</v>
      </c>
      <c r="E38" s="429">
        <v>4171</v>
      </c>
      <c r="F38" s="429">
        <v>8604</v>
      </c>
      <c r="G38" s="429">
        <v>4515</v>
      </c>
      <c r="H38" s="429">
        <v>6174</v>
      </c>
      <c r="I38" s="429">
        <v>3583</v>
      </c>
      <c r="J38" s="431">
        <f t="shared" si="13"/>
        <v>33011</v>
      </c>
      <c r="K38" s="431">
        <f t="shared" si="13"/>
        <v>16899</v>
      </c>
    </row>
    <row r="39" spans="1:11" ht="15" customHeight="1" x14ac:dyDescent="0.3">
      <c r="A39" s="428" t="s">
        <v>427</v>
      </c>
      <c r="B39" s="429">
        <v>5787</v>
      </c>
      <c r="C39" s="429">
        <v>2443</v>
      </c>
      <c r="D39" s="430">
        <v>6415</v>
      </c>
      <c r="E39" s="429">
        <v>3044</v>
      </c>
      <c r="F39" s="429">
        <v>7879</v>
      </c>
      <c r="G39" s="429">
        <v>4021</v>
      </c>
      <c r="H39" s="429">
        <v>7456</v>
      </c>
      <c r="I39" s="429">
        <v>3978</v>
      </c>
      <c r="J39" s="431">
        <f t="shared" si="13"/>
        <v>27537</v>
      </c>
      <c r="K39" s="431">
        <f t="shared" si="13"/>
        <v>13486</v>
      </c>
    </row>
    <row r="40" spans="1:11" ht="15" customHeight="1" x14ac:dyDescent="0.3">
      <c r="A40" s="428" t="s">
        <v>428</v>
      </c>
      <c r="B40" s="429">
        <v>2498</v>
      </c>
      <c r="C40" s="429">
        <v>838</v>
      </c>
      <c r="D40" s="430">
        <v>3692</v>
      </c>
      <c r="E40" s="429">
        <v>1569</v>
      </c>
      <c r="F40" s="429">
        <v>5823</v>
      </c>
      <c r="G40" s="429">
        <v>2739</v>
      </c>
      <c r="H40" s="429">
        <v>7291</v>
      </c>
      <c r="I40" s="429">
        <v>3742</v>
      </c>
      <c r="J40" s="431">
        <f t="shared" si="13"/>
        <v>19304</v>
      </c>
      <c r="K40" s="431">
        <f t="shared" si="13"/>
        <v>8888</v>
      </c>
    </row>
    <row r="41" spans="1:11" ht="15" customHeight="1" x14ac:dyDescent="0.3">
      <c r="A41" s="428" t="s">
        <v>429</v>
      </c>
      <c r="B41" s="429">
        <v>519</v>
      </c>
      <c r="C41" s="429">
        <v>182</v>
      </c>
      <c r="D41" s="430">
        <v>1293</v>
      </c>
      <c r="E41" s="429">
        <v>474</v>
      </c>
      <c r="F41" s="429">
        <v>3095</v>
      </c>
      <c r="G41" s="429">
        <v>1319</v>
      </c>
      <c r="H41" s="429">
        <v>5605</v>
      </c>
      <c r="I41" s="429">
        <v>2756</v>
      </c>
      <c r="J41" s="431">
        <f t="shared" si="13"/>
        <v>10512</v>
      </c>
      <c r="K41" s="431">
        <f t="shared" si="13"/>
        <v>4731</v>
      </c>
    </row>
    <row r="42" spans="1:11" ht="15" customHeight="1" x14ac:dyDescent="0.3">
      <c r="A42" s="428" t="s">
        <v>567</v>
      </c>
      <c r="B42" s="429">
        <v>146</v>
      </c>
      <c r="C42" s="429">
        <v>57</v>
      </c>
      <c r="D42" s="430">
        <v>479</v>
      </c>
      <c r="E42" s="429">
        <v>177</v>
      </c>
      <c r="F42" s="429">
        <v>1679</v>
      </c>
      <c r="G42" s="429">
        <v>640</v>
      </c>
      <c r="H42" s="429">
        <v>5351</v>
      </c>
      <c r="I42" s="429">
        <v>2294</v>
      </c>
      <c r="J42" s="431">
        <f t="shared" si="13"/>
        <v>7655</v>
      </c>
      <c r="K42" s="431">
        <f t="shared" si="13"/>
        <v>3168</v>
      </c>
    </row>
    <row r="43" spans="1:11" ht="15" customHeight="1" x14ac:dyDescent="0.3">
      <c r="A43" s="423" t="s">
        <v>331</v>
      </c>
      <c r="B43" s="432">
        <f>SUM(B31:B42)</f>
        <v>59589</v>
      </c>
      <c r="C43" s="432">
        <f t="shared" ref="C43:K43" si="14">SUM(C31:C42)</f>
        <v>30024</v>
      </c>
      <c r="D43" s="432">
        <f t="shared" si="14"/>
        <v>42709</v>
      </c>
      <c r="E43" s="432">
        <f t="shared" si="14"/>
        <v>21581</v>
      </c>
      <c r="F43" s="432">
        <f t="shared" si="14"/>
        <v>38905</v>
      </c>
      <c r="G43" s="432">
        <f t="shared" si="14"/>
        <v>20077</v>
      </c>
      <c r="H43" s="432">
        <f t="shared" si="14"/>
        <v>35293</v>
      </c>
      <c r="I43" s="432">
        <f t="shared" si="14"/>
        <v>18409</v>
      </c>
      <c r="J43" s="432">
        <f t="shared" si="14"/>
        <v>176496</v>
      </c>
      <c r="K43" s="432">
        <f t="shared" si="14"/>
        <v>90091</v>
      </c>
    </row>
    <row r="45" spans="1:11" x14ac:dyDescent="0.25">
      <c r="A45" s="484" t="s">
        <v>408</v>
      </c>
      <c r="B45" s="484"/>
      <c r="C45" s="484"/>
      <c r="D45" s="484"/>
      <c r="E45" s="484"/>
      <c r="F45" s="484"/>
      <c r="G45" s="484"/>
      <c r="H45" s="484"/>
      <c r="I45" s="484"/>
      <c r="J45" s="484"/>
      <c r="K45" s="484"/>
    </row>
    <row r="46" spans="1:11" x14ac:dyDescent="0.25">
      <c r="A46" s="484" t="s">
        <v>380</v>
      </c>
      <c r="B46" s="484"/>
      <c r="C46" s="484"/>
      <c r="D46" s="484"/>
      <c r="E46" s="484"/>
      <c r="F46" s="484"/>
      <c r="G46" s="484"/>
      <c r="H46" s="484"/>
      <c r="I46" s="484"/>
      <c r="J46" s="484"/>
      <c r="K46" s="484"/>
    </row>
    <row r="47" spans="1:11" x14ac:dyDescent="0.25">
      <c r="A47" s="484" t="s">
        <v>35</v>
      </c>
      <c r="B47" s="484"/>
      <c r="C47" s="484"/>
      <c r="D47" s="484"/>
      <c r="E47" s="484"/>
      <c r="F47" s="484"/>
      <c r="G47" s="484"/>
      <c r="H47" s="484"/>
      <c r="I47" s="484"/>
      <c r="J47" s="484"/>
      <c r="K47" s="484"/>
    </row>
    <row r="48" spans="1:11" x14ac:dyDescent="0.25">
      <c r="A48" s="487" t="s">
        <v>397</v>
      </c>
      <c r="B48" s="487"/>
      <c r="C48" s="487"/>
      <c r="D48" s="487"/>
      <c r="E48" s="487"/>
      <c r="F48" s="487"/>
      <c r="G48" s="487"/>
      <c r="H48" s="487"/>
      <c r="I48" s="487"/>
      <c r="J48" s="487"/>
      <c r="K48" s="487"/>
    </row>
    <row r="49" spans="1:11" ht="13" x14ac:dyDescent="0.3">
      <c r="A49" s="420" t="s">
        <v>374</v>
      </c>
    </row>
    <row r="50" spans="1:11" ht="13" x14ac:dyDescent="0.3">
      <c r="A50" s="420"/>
    </row>
    <row r="51" spans="1:11" ht="13" x14ac:dyDescent="0.3">
      <c r="A51" s="421" t="s">
        <v>392</v>
      </c>
      <c r="B51" s="488" t="s">
        <v>439</v>
      </c>
      <c r="C51" s="486"/>
      <c r="D51" s="485" t="s">
        <v>440</v>
      </c>
      <c r="E51" s="486"/>
      <c r="F51" s="485" t="s">
        <v>441</v>
      </c>
      <c r="G51" s="486"/>
      <c r="H51" s="485" t="s">
        <v>442</v>
      </c>
      <c r="I51" s="486"/>
      <c r="J51" s="485" t="s">
        <v>331</v>
      </c>
      <c r="K51" s="486"/>
    </row>
    <row r="52" spans="1:11" ht="13" x14ac:dyDescent="0.3">
      <c r="A52" s="422"/>
      <c r="B52" s="423" t="s">
        <v>375</v>
      </c>
      <c r="C52" s="423" t="s">
        <v>330</v>
      </c>
      <c r="D52" s="423" t="s">
        <v>375</v>
      </c>
      <c r="E52" s="423" t="s">
        <v>330</v>
      </c>
      <c r="F52" s="423" t="s">
        <v>375</v>
      </c>
      <c r="G52" s="423" t="s">
        <v>330</v>
      </c>
      <c r="H52" s="423" t="s">
        <v>375</v>
      </c>
      <c r="I52" s="423" t="s">
        <v>330</v>
      </c>
      <c r="J52" s="423" t="s">
        <v>375</v>
      </c>
      <c r="K52" s="423" t="s">
        <v>330</v>
      </c>
    </row>
    <row r="53" spans="1:11" ht="15" customHeight="1" x14ac:dyDescent="0.3">
      <c r="A53" s="424" t="s">
        <v>419</v>
      </c>
      <c r="B53" s="425">
        <v>16</v>
      </c>
      <c r="C53" s="425">
        <v>8</v>
      </c>
      <c r="D53" s="426">
        <v>0</v>
      </c>
      <c r="E53" s="425">
        <v>0</v>
      </c>
      <c r="F53" s="425">
        <v>0</v>
      </c>
      <c r="G53" s="425">
        <v>0</v>
      </c>
      <c r="H53" s="425">
        <v>0</v>
      </c>
      <c r="I53" s="433">
        <v>0</v>
      </c>
      <c r="J53" s="434">
        <f>B53+D53+F53+H53</f>
        <v>16</v>
      </c>
      <c r="K53" s="427">
        <f>C53+E53+G53+I53</f>
        <v>8</v>
      </c>
    </row>
    <row r="54" spans="1:11" ht="15" customHeight="1" x14ac:dyDescent="0.3">
      <c r="A54" s="428" t="s">
        <v>420</v>
      </c>
      <c r="B54" s="429">
        <v>79</v>
      </c>
      <c r="C54" s="429">
        <v>36</v>
      </c>
      <c r="D54" s="430">
        <v>3</v>
      </c>
      <c r="E54" s="429">
        <v>1</v>
      </c>
      <c r="F54" s="435">
        <v>0</v>
      </c>
      <c r="G54" s="429">
        <v>0</v>
      </c>
      <c r="H54" s="429">
        <v>0</v>
      </c>
      <c r="I54" s="436">
        <v>0</v>
      </c>
      <c r="J54" s="434">
        <f t="shared" ref="J54:J64" si="15">B54+D54+F54+H54</f>
        <v>82</v>
      </c>
      <c r="K54" s="431">
        <f t="shared" ref="K54:K64" si="16">C54+E54+G54+I54</f>
        <v>37</v>
      </c>
    </row>
    <row r="55" spans="1:11" ht="15" customHeight="1" x14ac:dyDescent="0.3">
      <c r="A55" s="428" t="s">
        <v>421</v>
      </c>
      <c r="B55" s="429">
        <v>196</v>
      </c>
      <c r="C55" s="429">
        <v>98</v>
      </c>
      <c r="D55" s="430">
        <v>8</v>
      </c>
      <c r="E55" s="429">
        <v>2</v>
      </c>
      <c r="F55" s="429">
        <v>1</v>
      </c>
      <c r="G55" s="429">
        <v>0</v>
      </c>
      <c r="H55" s="429">
        <v>0</v>
      </c>
      <c r="I55" s="436">
        <v>0</v>
      </c>
      <c r="J55" s="434">
        <f t="shared" si="15"/>
        <v>205</v>
      </c>
      <c r="K55" s="431">
        <f t="shared" si="16"/>
        <v>100</v>
      </c>
    </row>
    <row r="56" spans="1:11" ht="15" customHeight="1" x14ac:dyDescent="0.3">
      <c r="A56" s="428" t="s">
        <v>422</v>
      </c>
      <c r="B56" s="429">
        <v>687</v>
      </c>
      <c r="C56" s="429">
        <v>365</v>
      </c>
      <c r="D56" s="430">
        <v>96</v>
      </c>
      <c r="E56" s="429">
        <v>51</v>
      </c>
      <c r="F56" s="429">
        <v>11</v>
      </c>
      <c r="G56" s="429">
        <v>10</v>
      </c>
      <c r="H56" s="429">
        <v>0</v>
      </c>
      <c r="I56" s="436">
        <v>0</v>
      </c>
      <c r="J56" s="434">
        <f t="shared" si="15"/>
        <v>794</v>
      </c>
      <c r="K56" s="431">
        <f t="shared" si="16"/>
        <v>426</v>
      </c>
    </row>
    <row r="57" spans="1:11" ht="15" customHeight="1" x14ac:dyDescent="0.3">
      <c r="A57" s="428" t="s">
        <v>423</v>
      </c>
      <c r="B57" s="429">
        <v>1537</v>
      </c>
      <c r="C57" s="429">
        <v>877</v>
      </c>
      <c r="D57" s="430">
        <v>330</v>
      </c>
      <c r="E57" s="429">
        <v>197</v>
      </c>
      <c r="F57" s="429">
        <v>57</v>
      </c>
      <c r="G57" s="429">
        <v>28</v>
      </c>
      <c r="H57" s="429">
        <v>0</v>
      </c>
      <c r="I57" s="436">
        <v>0</v>
      </c>
      <c r="J57" s="434">
        <f t="shared" si="15"/>
        <v>1924</v>
      </c>
      <c r="K57" s="431">
        <f t="shared" si="16"/>
        <v>1102</v>
      </c>
    </row>
    <row r="58" spans="1:11" ht="15" customHeight="1" x14ac:dyDescent="0.3">
      <c r="A58" s="428" t="s">
        <v>424</v>
      </c>
      <c r="B58" s="429">
        <v>2173</v>
      </c>
      <c r="C58" s="429">
        <v>1192</v>
      </c>
      <c r="D58" s="430">
        <v>750</v>
      </c>
      <c r="E58" s="429">
        <v>453</v>
      </c>
      <c r="F58" s="429">
        <v>261</v>
      </c>
      <c r="G58" s="429">
        <v>155</v>
      </c>
      <c r="H58" s="429">
        <v>8</v>
      </c>
      <c r="I58" s="436">
        <v>6</v>
      </c>
      <c r="J58" s="434">
        <f t="shared" si="15"/>
        <v>3192</v>
      </c>
      <c r="K58" s="431">
        <f t="shared" si="16"/>
        <v>1806</v>
      </c>
    </row>
    <row r="59" spans="1:11" ht="15" customHeight="1" x14ac:dyDescent="0.3">
      <c r="A59" s="428" t="s">
        <v>425</v>
      </c>
      <c r="B59" s="429">
        <v>3354</v>
      </c>
      <c r="C59" s="429">
        <v>1782</v>
      </c>
      <c r="D59" s="430">
        <v>1161</v>
      </c>
      <c r="E59" s="429">
        <v>626</v>
      </c>
      <c r="F59" s="429">
        <v>717</v>
      </c>
      <c r="G59" s="429">
        <v>414</v>
      </c>
      <c r="H59" s="429">
        <v>158</v>
      </c>
      <c r="I59" s="436">
        <v>86</v>
      </c>
      <c r="J59" s="434">
        <f t="shared" si="15"/>
        <v>5390</v>
      </c>
      <c r="K59" s="431">
        <f t="shared" si="16"/>
        <v>2908</v>
      </c>
    </row>
    <row r="60" spans="1:11" ht="15" customHeight="1" x14ac:dyDescent="0.3">
      <c r="A60" s="428" t="s">
        <v>426</v>
      </c>
      <c r="B60" s="429">
        <v>3543</v>
      </c>
      <c r="C60" s="429">
        <v>1759</v>
      </c>
      <c r="D60" s="430">
        <v>1546</v>
      </c>
      <c r="E60" s="429">
        <v>818</v>
      </c>
      <c r="F60" s="429">
        <v>1231</v>
      </c>
      <c r="G60" s="429">
        <v>658</v>
      </c>
      <c r="H60" s="429">
        <v>542</v>
      </c>
      <c r="I60" s="436">
        <v>306</v>
      </c>
      <c r="J60" s="434">
        <f t="shared" si="15"/>
        <v>6862</v>
      </c>
      <c r="K60" s="431">
        <f t="shared" si="16"/>
        <v>3541</v>
      </c>
    </row>
    <row r="61" spans="1:11" ht="15" customHeight="1" x14ac:dyDescent="0.3">
      <c r="A61" s="428" t="s">
        <v>427</v>
      </c>
      <c r="B61" s="429">
        <v>3160</v>
      </c>
      <c r="C61" s="429">
        <v>1572</v>
      </c>
      <c r="D61" s="430">
        <v>1782</v>
      </c>
      <c r="E61" s="429">
        <v>947</v>
      </c>
      <c r="F61" s="429">
        <v>1567</v>
      </c>
      <c r="G61" s="429">
        <v>803</v>
      </c>
      <c r="H61" s="429">
        <v>972</v>
      </c>
      <c r="I61" s="436">
        <v>549</v>
      </c>
      <c r="J61" s="434">
        <f t="shared" si="15"/>
        <v>7481</v>
      </c>
      <c r="K61" s="431">
        <f t="shared" si="16"/>
        <v>3871</v>
      </c>
    </row>
    <row r="62" spans="1:11" ht="15" customHeight="1" x14ac:dyDescent="0.3">
      <c r="A62" s="428" t="s">
        <v>428</v>
      </c>
      <c r="B62" s="429">
        <v>1498</v>
      </c>
      <c r="C62" s="429">
        <v>622</v>
      </c>
      <c r="D62" s="430">
        <v>1353</v>
      </c>
      <c r="E62" s="429">
        <v>628</v>
      </c>
      <c r="F62" s="429">
        <v>1693</v>
      </c>
      <c r="G62" s="429">
        <v>811</v>
      </c>
      <c r="H62" s="429">
        <v>1251</v>
      </c>
      <c r="I62" s="436">
        <v>643</v>
      </c>
      <c r="J62" s="434">
        <f t="shared" si="15"/>
        <v>5795</v>
      </c>
      <c r="K62" s="431">
        <f t="shared" si="16"/>
        <v>2704</v>
      </c>
    </row>
    <row r="63" spans="1:11" ht="15" customHeight="1" x14ac:dyDescent="0.3">
      <c r="A63" s="428" t="s">
        <v>429</v>
      </c>
      <c r="B63" s="429">
        <v>328</v>
      </c>
      <c r="C63" s="429">
        <v>113</v>
      </c>
      <c r="D63" s="430">
        <v>702</v>
      </c>
      <c r="E63" s="429">
        <v>297</v>
      </c>
      <c r="F63" s="429">
        <v>1216</v>
      </c>
      <c r="G63" s="429">
        <v>493</v>
      </c>
      <c r="H63" s="429">
        <v>1391</v>
      </c>
      <c r="I63" s="436">
        <v>681</v>
      </c>
      <c r="J63" s="434">
        <f t="shared" si="15"/>
        <v>3637</v>
      </c>
      <c r="K63" s="431">
        <f t="shared" si="16"/>
        <v>1584</v>
      </c>
    </row>
    <row r="64" spans="1:11" ht="15" customHeight="1" x14ac:dyDescent="0.3">
      <c r="A64" s="428" t="s">
        <v>566</v>
      </c>
      <c r="B64" s="429">
        <v>56</v>
      </c>
      <c r="C64" s="429">
        <v>17</v>
      </c>
      <c r="D64" s="430">
        <v>256</v>
      </c>
      <c r="E64" s="429">
        <v>97</v>
      </c>
      <c r="F64" s="429">
        <v>682</v>
      </c>
      <c r="G64" s="429">
        <v>209</v>
      </c>
      <c r="H64" s="429">
        <v>1668</v>
      </c>
      <c r="I64" s="436">
        <v>641</v>
      </c>
      <c r="J64" s="437">
        <f t="shared" si="15"/>
        <v>2662</v>
      </c>
      <c r="K64" s="431">
        <f t="shared" si="16"/>
        <v>964</v>
      </c>
    </row>
    <row r="65" spans="1:11" ht="16.5" customHeight="1" x14ac:dyDescent="0.3">
      <c r="A65" s="423" t="s">
        <v>331</v>
      </c>
      <c r="B65" s="432">
        <f>SUM(B53:B64)</f>
        <v>16627</v>
      </c>
      <c r="C65" s="432">
        <f t="shared" ref="C65:K65" si="17">SUM(C53:C64)</f>
        <v>8441</v>
      </c>
      <c r="D65" s="432">
        <f t="shared" si="17"/>
        <v>7987</v>
      </c>
      <c r="E65" s="432">
        <f t="shared" si="17"/>
        <v>4117</v>
      </c>
      <c r="F65" s="432">
        <f t="shared" si="17"/>
        <v>7436</v>
      </c>
      <c r="G65" s="432">
        <f t="shared" si="17"/>
        <v>3581</v>
      </c>
      <c r="H65" s="432">
        <f t="shared" si="17"/>
        <v>5990</v>
      </c>
      <c r="I65" s="432">
        <f t="shared" si="17"/>
        <v>2912</v>
      </c>
      <c r="J65" s="432">
        <f t="shared" si="17"/>
        <v>38040</v>
      </c>
      <c r="K65" s="432">
        <f t="shared" si="17"/>
        <v>19051</v>
      </c>
    </row>
    <row r="67" spans="1:11" x14ac:dyDescent="0.25">
      <c r="A67" s="484" t="s">
        <v>432</v>
      </c>
      <c r="B67" s="484"/>
      <c r="C67" s="484"/>
      <c r="D67" s="484"/>
      <c r="E67" s="484"/>
      <c r="F67" s="484"/>
      <c r="G67" s="484"/>
      <c r="H67" s="484"/>
      <c r="I67" s="484"/>
      <c r="J67" s="484"/>
      <c r="K67" s="484"/>
    </row>
    <row r="68" spans="1:11" x14ac:dyDescent="0.25">
      <c r="A68" s="484" t="s">
        <v>380</v>
      </c>
      <c r="B68" s="484"/>
      <c r="C68" s="484"/>
      <c r="D68" s="484"/>
      <c r="E68" s="484"/>
      <c r="F68" s="484"/>
      <c r="G68" s="484"/>
      <c r="H68" s="484"/>
      <c r="I68" s="484"/>
      <c r="J68" s="484"/>
      <c r="K68" s="484"/>
    </row>
    <row r="69" spans="1:11" x14ac:dyDescent="0.25">
      <c r="A69" s="484" t="s">
        <v>35</v>
      </c>
      <c r="B69" s="484"/>
      <c r="C69" s="484"/>
      <c r="D69" s="484"/>
      <c r="E69" s="484"/>
      <c r="F69" s="484"/>
      <c r="G69" s="484"/>
      <c r="H69" s="484"/>
      <c r="I69" s="484"/>
      <c r="J69" s="484"/>
      <c r="K69" s="484"/>
    </row>
    <row r="70" spans="1:11" x14ac:dyDescent="0.25">
      <c r="A70" s="487" t="s">
        <v>397</v>
      </c>
      <c r="B70" s="487"/>
      <c r="C70" s="487"/>
      <c r="D70" s="487"/>
      <c r="E70" s="487"/>
      <c r="F70" s="487"/>
      <c r="G70" s="487"/>
      <c r="H70" s="487"/>
      <c r="I70" s="487"/>
      <c r="J70" s="487"/>
      <c r="K70" s="487"/>
    </row>
    <row r="71" spans="1:11" ht="13" x14ac:dyDescent="0.3">
      <c r="A71" s="420" t="s">
        <v>370</v>
      </c>
    </row>
    <row r="72" spans="1:11" ht="13" x14ac:dyDescent="0.3">
      <c r="A72" s="420"/>
    </row>
    <row r="73" spans="1:11" ht="13" x14ac:dyDescent="0.3">
      <c r="A73" s="421" t="s">
        <v>392</v>
      </c>
      <c r="B73" s="488" t="s">
        <v>439</v>
      </c>
      <c r="C73" s="486"/>
      <c r="D73" s="485" t="s">
        <v>440</v>
      </c>
      <c r="E73" s="486"/>
      <c r="F73" s="485" t="s">
        <v>441</v>
      </c>
      <c r="G73" s="486"/>
      <c r="H73" s="485" t="s">
        <v>442</v>
      </c>
      <c r="I73" s="486"/>
      <c r="J73" s="485" t="s">
        <v>331</v>
      </c>
      <c r="K73" s="486"/>
    </row>
    <row r="74" spans="1:11" ht="13" x14ac:dyDescent="0.3">
      <c r="A74" s="422"/>
      <c r="B74" s="423" t="s">
        <v>375</v>
      </c>
      <c r="C74" s="423" t="s">
        <v>330</v>
      </c>
      <c r="D74" s="423" t="s">
        <v>375</v>
      </c>
      <c r="E74" s="423" t="s">
        <v>330</v>
      </c>
      <c r="F74" s="423" t="s">
        <v>375</v>
      </c>
      <c r="G74" s="423" t="s">
        <v>330</v>
      </c>
      <c r="H74" s="423" t="s">
        <v>375</v>
      </c>
      <c r="I74" s="423" t="s">
        <v>330</v>
      </c>
      <c r="J74" s="423" t="s">
        <v>375</v>
      </c>
      <c r="K74" s="423" t="s">
        <v>330</v>
      </c>
    </row>
    <row r="75" spans="1:11" ht="15" customHeight="1" x14ac:dyDescent="0.3">
      <c r="A75" s="424" t="s">
        <v>419</v>
      </c>
      <c r="B75" s="425">
        <v>1</v>
      </c>
      <c r="C75" s="425">
        <v>0</v>
      </c>
      <c r="D75" s="426">
        <v>0</v>
      </c>
      <c r="E75" s="425">
        <v>0</v>
      </c>
      <c r="F75" s="425">
        <v>0</v>
      </c>
      <c r="G75" s="425">
        <v>0</v>
      </c>
      <c r="H75" s="425">
        <v>0</v>
      </c>
      <c r="I75" s="425">
        <v>0</v>
      </c>
      <c r="J75" s="427">
        <f>B75+D75+F75+H75</f>
        <v>1</v>
      </c>
      <c r="K75" s="427">
        <f>C75+E75+G75+I75</f>
        <v>0</v>
      </c>
    </row>
    <row r="76" spans="1:11" ht="15" customHeight="1" x14ac:dyDescent="0.3">
      <c r="A76" s="428" t="s">
        <v>420</v>
      </c>
      <c r="B76" s="429">
        <v>4</v>
      </c>
      <c r="C76" s="429">
        <v>2</v>
      </c>
      <c r="D76" s="430">
        <v>1</v>
      </c>
      <c r="E76" s="429">
        <v>1</v>
      </c>
      <c r="F76" s="429">
        <v>0</v>
      </c>
      <c r="G76" s="429">
        <v>0</v>
      </c>
      <c r="H76" s="429">
        <v>0</v>
      </c>
      <c r="I76" s="429">
        <v>0</v>
      </c>
      <c r="J76" s="431">
        <f t="shared" ref="J76:K86" si="18">B76+D76+F76+H76</f>
        <v>5</v>
      </c>
      <c r="K76" s="431">
        <f t="shared" si="18"/>
        <v>3</v>
      </c>
    </row>
    <row r="77" spans="1:11" ht="15" customHeight="1" x14ac:dyDescent="0.3">
      <c r="A77" s="428" t="s">
        <v>421</v>
      </c>
      <c r="B77" s="429">
        <v>80</v>
      </c>
      <c r="C77" s="429">
        <v>45</v>
      </c>
      <c r="D77" s="430">
        <v>4</v>
      </c>
      <c r="E77" s="429">
        <v>1</v>
      </c>
      <c r="F77" s="429">
        <v>0</v>
      </c>
      <c r="G77" s="429">
        <v>0</v>
      </c>
      <c r="H77" s="429">
        <v>0</v>
      </c>
      <c r="I77" s="429">
        <v>0</v>
      </c>
      <c r="J77" s="431">
        <f t="shared" si="18"/>
        <v>84</v>
      </c>
      <c r="K77" s="431">
        <f t="shared" si="18"/>
        <v>46</v>
      </c>
    </row>
    <row r="78" spans="1:11" ht="15" customHeight="1" x14ac:dyDescent="0.3">
      <c r="A78" s="428" t="s">
        <v>422</v>
      </c>
      <c r="B78" s="429">
        <v>603</v>
      </c>
      <c r="C78" s="429">
        <v>323</v>
      </c>
      <c r="D78" s="430">
        <v>55</v>
      </c>
      <c r="E78" s="429">
        <v>23</v>
      </c>
      <c r="F78" s="429">
        <v>15</v>
      </c>
      <c r="G78" s="429">
        <v>4</v>
      </c>
      <c r="H78" s="429">
        <v>2</v>
      </c>
      <c r="I78" s="429">
        <v>1</v>
      </c>
      <c r="J78" s="431">
        <f t="shared" si="18"/>
        <v>675</v>
      </c>
      <c r="K78" s="431">
        <f t="shared" si="18"/>
        <v>351</v>
      </c>
    </row>
    <row r="79" spans="1:11" ht="15" customHeight="1" x14ac:dyDescent="0.3">
      <c r="A79" s="428" t="s">
        <v>423</v>
      </c>
      <c r="B79" s="429">
        <v>2209</v>
      </c>
      <c r="C79" s="429">
        <v>1217</v>
      </c>
      <c r="D79" s="430">
        <v>419</v>
      </c>
      <c r="E79" s="429">
        <v>204</v>
      </c>
      <c r="F79" s="429">
        <v>58</v>
      </c>
      <c r="G79" s="429">
        <v>34</v>
      </c>
      <c r="H79" s="429">
        <v>7</v>
      </c>
      <c r="I79" s="429">
        <v>4</v>
      </c>
      <c r="J79" s="431">
        <f t="shared" si="18"/>
        <v>2693</v>
      </c>
      <c r="K79" s="431">
        <f t="shared" si="18"/>
        <v>1459</v>
      </c>
    </row>
    <row r="80" spans="1:11" ht="15" customHeight="1" x14ac:dyDescent="0.3">
      <c r="A80" s="428" t="s">
        <v>424</v>
      </c>
      <c r="B80" s="429">
        <v>3659</v>
      </c>
      <c r="C80" s="429">
        <v>1972</v>
      </c>
      <c r="D80" s="430">
        <v>1420</v>
      </c>
      <c r="E80" s="429">
        <v>784</v>
      </c>
      <c r="F80" s="429">
        <v>403</v>
      </c>
      <c r="G80" s="429">
        <v>212</v>
      </c>
      <c r="H80" s="429">
        <v>24</v>
      </c>
      <c r="I80" s="429">
        <v>11</v>
      </c>
      <c r="J80" s="431">
        <f t="shared" si="18"/>
        <v>5506</v>
      </c>
      <c r="K80" s="431">
        <f t="shared" si="18"/>
        <v>2979</v>
      </c>
    </row>
    <row r="81" spans="1:11" ht="15" customHeight="1" x14ac:dyDescent="0.3">
      <c r="A81" s="428" t="s">
        <v>425</v>
      </c>
      <c r="B81" s="429">
        <v>5254</v>
      </c>
      <c r="C81" s="429">
        <v>2737</v>
      </c>
      <c r="D81" s="430">
        <v>2488</v>
      </c>
      <c r="E81" s="429">
        <v>1323</v>
      </c>
      <c r="F81" s="429">
        <v>1282</v>
      </c>
      <c r="G81" s="429">
        <v>631</v>
      </c>
      <c r="H81" s="429">
        <v>314</v>
      </c>
      <c r="I81" s="429">
        <v>147</v>
      </c>
      <c r="J81" s="431">
        <f t="shared" si="18"/>
        <v>9338</v>
      </c>
      <c r="K81" s="431">
        <f t="shared" si="18"/>
        <v>4838</v>
      </c>
    </row>
    <row r="82" spans="1:11" ht="15" customHeight="1" x14ac:dyDescent="0.3">
      <c r="A82" s="428" t="s">
        <v>426</v>
      </c>
      <c r="B82" s="429">
        <v>5260</v>
      </c>
      <c r="C82" s="429">
        <v>2586</v>
      </c>
      <c r="D82" s="430">
        <v>3198</v>
      </c>
      <c r="E82" s="429">
        <v>1647</v>
      </c>
      <c r="F82" s="429">
        <v>2406</v>
      </c>
      <c r="G82" s="429">
        <v>1256</v>
      </c>
      <c r="H82" s="429">
        <v>941</v>
      </c>
      <c r="I82" s="429">
        <v>501</v>
      </c>
      <c r="J82" s="431">
        <f t="shared" si="18"/>
        <v>11805</v>
      </c>
      <c r="K82" s="431">
        <f t="shared" si="18"/>
        <v>5990</v>
      </c>
    </row>
    <row r="83" spans="1:11" ht="15" customHeight="1" x14ac:dyDescent="0.3">
      <c r="A83" s="428" t="s">
        <v>427</v>
      </c>
      <c r="B83" s="429">
        <v>4309</v>
      </c>
      <c r="C83" s="429">
        <v>1965</v>
      </c>
      <c r="D83" s="430">
        <v>3289</v>
      </c>
      <c r="E83" s="429">
        <v>1678</v>
      </c>
      <c r="F83" s="429">
        <v>3221</v>
      </c>
      <c r="G83" s="429">
        <v>1736</v>
      </c>
      <c r="H83" s="429">
        <v>1826</v>
      </c>
      <c r="I83" s="429">
        <v>1005</v>
      </c>
      <c r="J83" s="431">
        <f t="shared" si="18"/>
        <v>12645</v>
      </c>
      <c r="K83" s="431">
        <f t="shared" si="18"/>
        <v>6384</v>
      </c>
    </row>
    <row r="84" spans="1:11" ht="15" customHeight="1" x14ac:dyDescent="0.3">
      <c r="A84" s="428" t="s">
        <v>428</v>
      </c>
      <c r="B84" s="429">
        <v>2198</v>
      </c>
      <c r="C84" s="429">
        <v>959</v>
      </c>
      <c r="D84" s="430">
        <v>2471</v>
      </c>
      <c r="E84" s="429">
        <v>1143</v>
      </c>
      <c r="F84" s="429">
        <v>3197</v>
      </c>
      <c r="G84" s="429">
        <v>1557</v>
      </c>
      <c r="H84" s="429">
        <v>2485</v>
      </c>
      <c r="I84" s="429">
        <v>1313</v>
      </c>
      <c r="J84" s="431">
        <f t="shared" si="18"/>
        <v>10351</v>
      </c>
      <c r="K84" s="431">
        <f t="shared" si="18"/>
        <v>4972</v>
      </c>
    </row>
    <row r="85" spans="1:11" ht="15" customHeight="1" x14ac:dyDescent="0.3">
      <c r="A85" s="428" t="s">
        <v>429</v>
      </c>
      <c r="B85" s="429">
        <v>616</v>
      </c>
      <c r="C85" s="429">
        <v>204</v>
      </c>
      <c r="D85" s="430">
        <v>1242</v>
      </c>
      <c r="E85" s="429">
        <v>506</v>
      </c>
      <c r="F85" s="429">
        <v>2348</v>
      </c>
      <c r="G85" s="429">
        <v>1086</v>
      </c>
      <c r="H85" s="429">
        <v>2673</v>
      </c>
      <c r="I85" s="429">
        <v>1295</v>
      </c>
      <c r="J85" s="431">
        <f t="shared" si="18"/>
        <v>6879</v>
      </c>
      <c r="K85" s="431">
        <f t="shared" si="18"/>
        <v>3091</v>
      </c>
    </row>
    <row r="86" spans="1:11" ht="15" customHeight="1" x14ac:dyDescent="0.3">
      <c r="A86" s="428" t="s">
        <v>566</v>
      </c>
      <c r="B86" s="429">
        <v>183</v>
      </c>
      <c r="C86" s="429">
        <v>37</v>
      </c>
      <c r="D86" s="430">
        <v>613</v>
      </c>
      <c r="E86" s="429">
        <v>249</v>
      </c>
      <c r="F86" s="429">
        <v>1667</v>
      </c>
      <c r="G86" s="429">
        <v>657</v>
      </c>
      <c r="H86" s="429">
        <v>4213</v>
      </c>
      <c r="I86" s="429">
        <v>1876</v>
      </c>
      <c r="J86" s="431">
        <f t="shared" si="18"/>
        <v>6676</v>
      </c>
      <c r="K86" s="431">
        <f t="shared" si="18"/>
        <v>2819</v>
      </c>
    </row>
    <row r="87" spans="1:11" ht="17.25" customHeight="1" x14ac:dyDescent="0.3">
      <c r="A87" s="423" t="s">
        <v>331</v>
      </c>
      <c r="B87" s="432">
        <f>SUM(B75:B86)</f>
        <v>24376</v>
      </c>
      <c r="C87" s="432">
        <f>SUM(C75:C86)</f>
        <v>12047</v>
      </c>
      <c r="D87" s="432">
        <f t="shared" ref="D87:K87" si="19">SUM(D75:D86)</f>
        <v>15200</v>
      </c>
      <c r="E87" s="432">
        <f t="shared" si="19"/>
        <v>7559</v>
      </c>
      <c r="F87" s="432">
        <f t="shared" si="19"/>
        <v>14597</v>
      </c>
      <c r="G87" s="432">
        <f t="shared" si="19"/>
        <v>7173</v>
      </c>
      <c r="H87" s="432">
        <f t="shared" si="19"/>
        <v>12485</v>
      </c>
      <c r="I87" s="432">
        <f t="shared" si="19"/>
        <v>6153</v>
      </c>
      <c r="J87" s="432">
        <f t="shared" si="19"/>
        <v>66658</v>
      </c>
      <c r="K87" s="432">
        <f t="shared" si="19"/>
        <v>32932</v>
      </c>
    </row>
    <row r="89" spans="1:11" x14ac:dyDescent="0.25">
      <c r="A89" s="484" t="s">
        <v>431</v>
      </c>
      <c r="B89" s="484"/>
      <c r="C89" s="484"/>
      <c r="D89" s="484"/>
      <c r="E89" s="484"/>
      <c r="F89" s="484"/>
      <c r="G89" s="484"/>
      <c r="H89" s="484"/>
      <c r="I89" s="484"/>
      <c r="J89" s="484"/>
      <c r="K89" s="484"/>
    </row>
    <row r="90" spans="1:11" x14ac:dyDescent="0.25">
      <c r="A90" s="484" t="s">
        <v>380</v>
      </c>
      <c r="B90" s="484"/>
      <c r="C90" s="484"/>
      <c r="D90" s="484"/>
      <c r="E90" s="484"/>
      <c r="F90" s="484"/>
      <c r="G90" s="484"/>
      <c r="H90" s="484"/>
      <c r="I90" s="484"/>
      <c r="J90" s="484"/>
      <c r="K90" s="484"/>
    </row>
    <row r="91" spans="1:11" x14ac:dyDescent="0.25">
      <c r="A91" s="484" t="s">
        <v>35</v>
      </c>
      <c r="B91" s="484"/>
      <c r="C91" s="484"/>
      <c r="D91" s="484"/>
      <c r="E91" s="484"/>
      <c r="F91" s="484"/>
      <c r="G91" s="484"/>
      <c r="H91" s="484"/>
      <c r="I91" s="484"/>
      <c r="J91" s="484"/>
      <c r="K91" s="484"/>
    </row>
    <row r="92" spans="1:11" x14ac:dyDescent="0.25">
      <c r="A92" s="487" t="s">
        <v>397</v>
      </c>
      <c r="B92" s="487"/>
      <c r="C92" s="487"/>
      <c r="D92" s="487"/>
      <c r="E92" s="487"/>
      <c r="F92" s="487"/>
      <c r="G92" s="487"/>
      <c r="H92" s="487"/>
      <c r="I92" s="487"/>
      <c r="J92" s="487"/>
      <c r="K92" s="487"/>
    </row>
    <row r="93" spans="1:11" ht="13" x14ac:dyDescent="0.3">
      <c r="A93" s="420" t="s">
        <v>372</v>
      </c>
    </row>
    <row r="95" spans="1:11" ht="13" x14ac:dyDescent="0.3">
      <c r="A95" s="421" t="s">
        <v>392</v>
      </c>
      <c r="B95" s="488" t="s">
        <v>439</v>
      </c>
      <c r="C95" s="486"/>
      <c r="D95" s="485" t="s">
        <v>440</v>
      </c>
      <c r="E95" s="486"/>
      <c r="F95" s="485" t="s">
        <v>441</v>
      </c>
      <c r="G95" s="486"/>
      <c r="H95" s="485" t="s">
        <v>442</v>
      </c>
      <c r="I95" s="486"/>
      <c r="J95" s="485" t="s">
        <v>331</v>
      </c>
      <c r="K95" s="486"/>
    </row>
    <row r="96" spans="1:11" ht="13" x14ac:dyDescent="0.3">
      <c r="A96" s="422"/>
      <c r="B96" s="423" t="s">
        <v>375</v>
      </c>
      <c r="C96" s="423" t="s">
        <v>330</v>
      </c>
      <c r="D96" s="423" t="s">
        <v>375</v>
      </c>
      <c r="E96" s="423" t="s">
        <v>330</v>
      </c>
      <c r="F96" s="423" t="s">
        <v>375</v>
      </c>
      <c r="G96" s="423" t="s">
        <v>330</v>
      </c>
      <c r="H96" s="423" t="s">
        <v>375</v>
      </c>
      <c r="I96" s="423" t="s">
        <v>330</v>
      </c>
      <c r="J96" s="423" t="s">
        <v>375</v>
      </c>
      <c r="K96" s="423" t="s">
        <v>330</v>
      </c>
    </row>
    <row r="97" spans="1:11" ht="15" customHeight="1" x14ac:dyDescent="0.3">
      <c r="A97" s="424" t="s">
        <v>419</v>
      </c>
      <c r="B97" s="425">
        <v>0</v>
      </c>
      <c r="C97" s="425">
        <v>0</v>
      </c>
      <c r="D97" s="426">
        <v>0</v>
      </c>
      <c r="E97" s="425">
        <v>0</v>
      </c>
      <c r="F97" s="425">
        <v>0</v>
      </c>
      <c r="G97" s="425">
        <v>0</v>
      </c>
      <c r="H97" s="425">
        <v>0</v>
      </c>
      <c r="I97" s="425">
        <v>0</v>
      </c>
      <c r="J97" s="427">
        <f>B97+D97+F97+H97</f>
        <v>0</v>
      </c>
      <c r="K97" s="427">
        <f>C97+E97+G97+I97</f>
        <v>0</v>
      </c>
    </row>
    <row r="98" spans="1:11" ht="15" customHeight="1" x14ac:dyDescent="0.3">
      <c r="A98" s="428" t="s">
        <v>420</v>
      </c>
      <c r="B98" s="429">
        <v>10</v>
      </c>
      <c r="C98" s="429">
        <v>7</v>
      </c>
      <c r="D98" s="430">
        <v>0</v>
      </c>
      <c r="E98" s="429">
        <v>0</v>
      </c>
      <c r="F98" s="429">
        <v>0</v>
      </c>
      <c r="G98" s="429">
        <v>0</v>
      </c>
      <c r="H98" s="429">
        <v>0</v>
      </c>
      <c r="I98" s="429">
        <v>0</v>
      </c>
      <c r="J98" s="431">
        <f t="shared" ref="J98:K108" si="20">B98+D98+F98+H98</f>
        <v>10</v>
      </c>
      <c r="K98" s="431">
        <f t="shared" si="20"/>
        <v>7</v>
      </c>
    </row>
    <row r="99" spans="1:11" ht="15" customHeight="1" x14ac:dyDescent="0.3">
      <c r="A99" s="428" t="s">
        <v>421</v>
      </c>
      <c r="B99" s="429">
        <v>44</v>
      </c>
      <c r="C99" s="429">
        <v>19</v>
      </c>
      <c r="D99" s="430">
        <v>3</v>
      </c>
      <c r="E99" s="429">
        <v>2</v>
      </c>
      <c r="F99" s="429">
        <v>0</v>
      </c>
      <c r="G99" s="429">
        <v>0</v>
      </c>
      <c r="H99" s="429">
        <v>0</v>
      </c>
      <c r="I99" s="429">
        <v>0</v>
      </c>
      <c r="J99" s="431">
        <f t="shared" si="20"/>
        <v>47</v>
      </c>
      <c r="K99" s="431">
        <f t="shared" si="20"/>
        <v>21</v>
      </c>
    </row>
    <row r="100" spans="1:11" ht="15" customHeight="1" x14ac:dyDescent="0.3">
      <c r="A100" s="428" t="s">
        <v>422</v>
      </c>
      <c r="B100" s="429">
        <v>562</v>
      </c>
      <c r="C100" s="429">
        <v>281</v>
      </c>
      <c r="D100" s="430">
        <v>46</v>
      </c>
      <c r="E100" s="429">
        <v>25</v>
      </c>
      <c r="F100" s="429">
        <v>15</v>
      </c>
      <c r="G100" s="429">
        <v>1</v>
      </c>
      <c r="H100" s="429">
        <v>0</v>
      </c>
      <c r="I100" s="429">
        <v>0</v>
      </c>
      <c r="J100" s="431">
        <f t="shared" si="20"/>
        <v>623</v>
      </c>
      <c r="K100" s="431">
        <f t="shared" si="20"/>
        <v>307</v>
      </c>
    </row>
    <row r="101" spans="1:11" ht="15" customHeight="1" x14ac:dyDescent="0.3">
      <c r="A101" s="428" t="s">
        <v>423</v>
      </c>
      <c r="B101" s="429">
        <v>1829</v>
      </c>
      <c r="C101" s="429">
        <v>1011</v>
      </c>
      <c r="D101" s="430">
        <v>335</v>
      </c>
      <c r="E101" s="429">
        <v>200</v>
      </c>
      <c r="F101" s="429">
        <v>70</v>
      </c>
      <c r="G101" s="429">
        <v>35</v>
      </c>
      <c r="H101" s="429">
        <v>3</v>
      </c>
      <c r="I101" s="429">
        <v>2</v>
      </c>
      <c r="J101" s="431">
        <f t="shared" si="20"/>
        <v>2237</v>
      </c>
      <c r="K101" s="431">
        <f t="shared" si="20"/>
        <v>1248</v>
      </c>
    </row>
    <row r="102" spans="1:11" ht="15" customHeight="1" x14ac:dyDescent="0.3">
      <c r="A102" s="428" t="s">
        <v>424</v>
      </c>
      <c r="B102" s="429">
        <v>2536</v>
      </c>
      <c r="C102" s="429">
        <v>1303</v>
      </c>
      <c r="D102" s="430">
        <v>1093</v>
      </c>
      <c r="E102" s="429">
        <v>573</v>
      </c>
      <c r="F102" s="429">
        <v>363</v>
      </c>
      <c r="G102" s="429">
        <v>211</v>
      </c>
      <c r="H102" s="429">
        <v>44</v>
      </c>
      <c r="I102" s="429">
        <v>28</v>
      </c>
      <c r="J102" s="431">
        <f t="shared" si="20"/>
        <v>4036</v>
      </c>
      <c r="K102" s="431">
        <f t="shared" si="20"/>
        <v>2115</v>
      </c>
    </row>
    <row r="103" spans="1:11" ht="15" customHeight="1" x14ac:dyDescent="0.3">
      <c r="A103" s="428" t="s">
        <v>425</v>
      </c>
      <c r="B103" s="429">
        <v>3107</v>
      </c>
      <c r="C103" s="429">
        <v>1538</v>
      </c>
      <c r="D103" s="430">
        <v>1580</v>
      </c>
      <c r="E103" s="429">
        <v>776</v>
      </c>
      <c r="F103" s="429">
        <v>1074</v>
      </c>
      <c r="G103" s="429">
        <v>570</v>
      </c>
      <c r="H103" s="429">
        <v>282</v>
      </c>
      <c r="I103" s="429">
        <v>150</v>
      </c>
      <c r="J103" s="431">
        <f t="shared" si="20"/>
        <v>6043</v>
      </c>
      <c r="K103" s="431">
        <f t="shared" si="20"/>
        <v>3034</v>
      </c>
    </row>
    <row r="104" spans="1:11" ht="15" customHeight="1" x14ac:dyDescent="0.3">
      <c r="A104" s="428" t="s">
        <v>426</v>
      </c>
      <c r="B104" s="429">
        <v>3215</v>
      </c>
      <c r="C104" s="429">
        <v>1465</v>
      </c>
      <c r="D104" s="430">
        <v>1866</v>
      </c>
      <c r="E104" s="429">
        <v>915</v>
      </c>
      <c r="F104" s="429">
        <v>1523</v>
      </c>
      <c r="G104" s="429">
        <v>760</v>
      </c>
      <c r="H104" s="429">
        <v>899</v>
      </c>
      <c r="I104" s="429">
        <v>476</v>
      </c>
      <c r="J104" s="431">
        <f t="shared" si="20"/>
        <v>7503</v>
      </c>
      <c r="K104" s="431">
        <f t="shared" si="20"/>
        <v>3616</v>
      </c>
    </row>
    <row r="105" spans="1:11" ht="15" customHeight="1" x14ac:dyDescent="0.3">
      <c r="A105" s="428" t="s">
        <v>427</v>
      </c>
      <c r="B105" s="429">
        <v>2633</v>
      </c>
      <c r="C105" s="429">
        <v>1104</v>
      </c>
      <c r="D105" s="430">
        <v>2033</v>
      </c>
      <c r="E105" s="429">
        <v>966</v>
      </c>
      <c r="F105" s="429">
        <v>1935</v>
      </c>
      <c r="G105" s="429">
        <v>860</v>
      </c>
      <c r="H105" s="429">
        <v>1389</v>
      </c>
      <c r="I105" s="429">
        <v>658</v>
      </c>
      <c r="J105" s="431">
        <f t="shared" si="20"/>
        <v>7990</v>
      </c>
      <c r="K105" s="431">
        <f t="shared" si="20"/>
        <v>3588</v>
      </c>
    </row>
    <row r="106" spans="1:11" ht="15" customHeight="1" x14ac:dyDescent="0.3">
      <c r="A106" s="428" t="s">
        <v>428</v>
      </c>
      <c r="B106" s="429">
        <v>1351</v>
      </c>
      <c r="C106" s="429">
        <v>437</v>
      </c>
      <c r="D106" s="430">
        <v>1491</v>
      </c>
      <c r="E106" s="429">
        <v>593</v>
      </c>
      <c r="F106" s="429">
        <v>1564</v>
      </c>
      <c r="G106" s="429">
        <v>687</v>
      </c>
      <c r="H106" s="429">
        <v>1558</v>
      </c>
      <c r="I106" s="429">
        <v>726</v>
      </c>
      <c r="J106" s="431">
        <f t="shared" si="20"/>
        <v>5964</v>
      </c>
      <c r="K106" s="431">
        <f t="shared" si="20"/>
        <v>2443</v>
      </c>
    </row>
    <row r="107" spans="1:11" ht="15" customHeight="1" x14ac:dyDescent="0.3">
      <c r="A107" s="428" t="s">
        <v>429</v>
      </c>
      <c r="B107" s="429">
        <v>406</v>
      </c>
      <c r="C107" s="429">
        <v>109</v>
      </c>
      <c r="D107" s="430">
        <v>772</v>
      </c>
      <c r="E107" s="429">
        <v>240</v>
      </c>
      <c r="F107" s="429">
        <v>1218</v>
      </c>
      <c r="G107" s="429">
        <v>467</v>
      </c>
      <c r="H107" s="429">
        <v>1790</v>
      </c>
      <c r="I107" s="429">
        <v>706</v>
      </c>
      <c r="J107" s="431">
        <f t="shared" si="20"/>
        <v>4186</v>
      </c>
      <c r="K107" s="431">
        <f t="shared" si="20"/>
        <v>1522</v>
      </c>
    </row>
    <row r="108" spans="1:11" ht="15" customHeight="1" x14ac:dyDescent="0.3">
      <c r="A108" s="428" t="s">
        <v>566</v>
      </c>
      <c r="B108" s="429">
        <v>157</v>
      </c>
      <c r="C108" s="429">
        <v>48</v>
      </c>
      <c r="D108" s="430">
        <v>358</v>
      </c>
      <c r="E108" s="429">
        <v>96</v>
      </c>
      <c r="F108" s="429">
        <v>865</v>
      </c>
      <c r="G108" s="429">
        <v>221</v>
      </c>
      <c r="H108" s="429">
        <v>2678</v>
      </c>
      <c r="I108" s="429">
        <v>770</v>
      </c>
      <c r="J108" s="431">
        <f t="shared" si="20"/>
        <v>4058</v>
      </c>
      <c r="K108" s="431">
        <f t="shared" si="20"/>
        <v>1135</v>
      </c>
    </row>
    <row r="109" spans="1:11" ht="17.25" customHeight="1" x14ac:dyDescent="0.3">
      <c r="A109" s="423" t="s">
        <v>331</v>
      </c>
      <c r="B109" s="432">
        <f>SUM(B97:B108)</f>
        <v>15850</v>
      </c>
      <c r="C109" s="432">
        <f t="shared" ref="C109:I109" si="21">SUM(C97:C108)</f>
        <v>7322</v>
      </c>
      <c r="D109" s="432">
        <f t="shared" si="21"/>
        <v>9577</v>
      </c>
      <c r="E109" s="432">
        <f t="shared" si="21"/>
        <v>4386</v>
      </c>
      <c r="F109" s="432">
        <f t="shared" si="21"/>
        <v>8627</v>
      </c>
      <c r="G109" s="432">
        <f t="shared" si="21"/>
        <v>3812</v>
      </c>
      <c r="H109" s="432">
        <f t="shared" si="21"/>
        <v>8643</v>
      </c>
      <c r="I109" s="432">
        <f t="shared" si="21"/>
        <v>3516</v>
      </c>
      <c r="J109" s="432">
        <f>SUM(J97:J108)</f>
        <v>42697</v>
      </c>
      <c r="K109" s="432">
        <f>SUM(K97:K108)</f>
        <v>19036</v>
      </c>
    </row>
    <row r="111" spans="1:11" x14ac:dyDescent="0.25">
      <c r="A111" s="484" t="s">
        <v>433</v>
      </c>
      <c r="B111" s="484"/>
      <c r="C111" s="484"/>
      <c r="D111" s="484"/>
      <c r="E111" s="484"/>
      <c r="F111" s="484"/>
      <c r="G111" s="484"/>
      <c r="H111" s="484"/>
      <c r="I111" s="484"/>
      <c r="J111" s="484"/>
      <c r="K111" s="484"/>
    </row>
    <row r="112" spans="1:11" x14ac:dyDescent="0.25">
      <c r="A112" s="484" t="s">
        <v>380</v>
      </c>
      <c r="B112" s="484"/>
      <c r="C112" s="484"/>
      <c r="D112" s="484"/>
      <c r="E112" s="484"/>
      <c r="F112" s="484"/>
      <c r="G112" s="484"/>
      <c r="H112" s="484"/>
      <c r="I112" s="484"/>
      <c r="J112" s="484"/>
      <c r="K112" s="484"/>
    </row>
    <row r="113" spans="1:11" x14ac:dyDescent="0.25">
      <c r="A113" s="484" t="s">
        <v>35</v>
      </c>
      <c r="B113" s="484"/>
      <c r="C113" s="484"/>
      <c r="D113" s="484"/>
      <c r="E113" s="484"/>
      <c r="F113" s="484"/>
      <c r="G113" s="484"/>
      <c r="H113" s="484"/>
      <c r="I113" s="484"/>
      <c r="J113" s="484"/>
      <c r="K113" s="484"/>
    </row>
    <row r="114" spans="1:11" x14ac:dyDescent="0.25">
      <c r="A114" s="487" t="s">
        <v>397</v>
      </c>
      <c r="B114" s="487"/>
      <c r="C114" s="487"/>
      <c r="D114" s="487"/>
      <c r="E114" s="487"/>
      <c r="F114" s="487"/>
      <c r="G114" s="487"/>
      <c r="H114" s="487"/>
      <c r="I114" s="487"/>
      <c r="J114" s="487"/>
      <c r="K114" s="487"/>
    </row>
    <row r="115" spans="1:11" ht="13" x14ac:dyDescent="0.3">
      <c r="A115" s="420" t="s">
        <v>371</v>
      </c>
    </row>
    <row r="116" spans="1:11" ht="13" x14ac:dyDescent="0.3">
      <c r="A116" s="420"/>
    </row>
    <row r="117" spans="1:11" ht="13" x14ac:dyDescent="0.3">
      <c r="A117" s="421" t="s">
        <v>392</v>
      </c>
      <c r="B117" s="488" t="s">
        <v>439</v>
      </c>
      <c r="C117" s="486"/>
      <c r="D117" s="485" t="s">
        <v>440</v>
      </c>
      <c r="E117" s="486"/>
      <c r="F117" s="485" t="s">
        <v>441</v>
      </c>
      <c r="G117" s="486"/>
      <c r="H117" s="485" t="s">
        <v>442</v>
      </c>
      <c r="I117" s="486"/>
      <c r="J117" s="485" t="s">
        <v>331</v>
      </c>
      <c r="K117" s="486"/>
    </row>
    <row r="118" spans="1:11" ht="13" x14ac:dyDescent="0.3">
      <c r="A118" s="422"/>
      <c r="B118" s="423" t="s">
        <v>375</v>
      </c>
      <c r="C118" s="423" t="s">
        <v>330</v>
      </c>
      <c r="D118" s="423" t="s">
        <v>375</v>
      </c>
      <c r="E118" s="423" t="s">
        <v>330</v>
      </c>
      <c r="F118" s="423" t="s">
        <v>375</v>
      </c>
      <c r="G118" s="423" t="s">
        <v>330</v>
      </c>
      <c r="H118" s="423" t="s">
        <v>375</v>
      </c>
      <c r="I118" s="423" t="s">
        <v>330</v>
      </c>
      <c r="J118" s="423" t="s">
        <v>375</v>
      </c>
      <c r="K118" s="423" t="s">
        <v>330</v>
      </c>
    </row>
    <row r="119" spans="1:11" ht="15" customHeight="1" x14ac:dyDescent="0.3">
      <c r="A119" s="424" t="s">
        <v>419</v>
      </c>
      <c r="B119" s="425">
        <v>2</v>
      </c>
      <c r="C119" s="425">
        <v>0</v>
      </c>
      <c r="D119" s="426">
        <v>0</v>
      </c>
      <c r="E119" s="425">
        <v>0</v>
      </c>
      <c r="F119" s="425">
        <v>0</v>
      </c>
      <c r="G119" s="425">
        <v>0</v>
      </c>
      <c r="H119" s="425">
        <v>0</v>
      </c>
      <c r="I119" s="425">
        <v>0</v>
      </c>
      <c r="J119" s="427">
        <f>B119+D119+F119+H119</f>
        <v>2</v>
      </c>
      <c r="K119" s="427">
        <f>C119+E119+G119+I119</f>
        <v>0</v>
      </c>
    </row>
    <row r="120" spans="1:11" ht="15" customHeight="1" x14ac:dyDescent="0.3">
      <c r="A120" s="428" t="s">
        <v>420</v>
      </c>
      <c r="B120" s="429">
        <v>12</v>
      </c>
      <c r="C120" s="429">
        <v>6</v>
      </c>
      <c r="D120" s="430">
        <v>0</v>
      </c>
      <c r="E120" s="429">
        <v>0</v>
      </c>
      <c r="F120" s="435">
        <v>0</v>
      </c>
      <c r="G120" s="435">
        <v>0</v>
      </c>
      <c r="H120" s="429">
        <v>0</v>
      </c>
      <c r="I120" s="429">
        <v>0</v>
      </c>
      <c r="J120" s="431">
        <f t="shared" ref="J120:K130" si="22">B120+D120+F120+H120</f>
        <v>12</v>
      </c>
      <c r="K120" s="431">
        <f t="shared" si="22"/>
        <v>6</v>
      </c>
    </row>
    <row r="121" spans="1:11" ht="15" customHeight="1" x14ac:dyDescent="0.3">
      <c r="A121" s="428" t="s">
        <v>421</v>
      </c>
      <c r="B121" s="429">
        <v>89</v>
      </c>
      <c r="C121" s="429">
        <v>54</v>
      </c>
      <c r="D121" s="430">
        <v>4</v>
      </c>
      <c r="E121" s="429">
        <v>1</v>
      </c>
      <c r="F121" s="429">
        <v>0</v>
      </c>
      <c r="G121" s="429">
        <v>0</v>
      </c>
      <c r="H121" s="429">
        <v>0</v>
      </c>
      <c r="I121" s="429">
        <v>0</v>
      </c>
      <c r="J121" s="431">
        <f t="shared" si="22"/>
        <v>93</v>
      </c>
      <c r="K121" s="431">
        <f t="shared" si="22"/>
        <v>55</v>
      </c>
    </row>
    <row r="122" spans="1:11" ht="15" customHeight="1" x14ac:dyDescent="0.3">
      <c r="A122" s="428" t="s">
        <v>422</v>
      </c>
      <c r="B122" s="429">
        <v>568</v>
      </c>
      <c r="C122" s="429">
        <v>299</v>
      </c>
      <c r="D122" s="430">
        <v>16</v>
      </c>
      <c r="E122" s="429">
        <v>5</v>
      </c>
      <c r="F122" s="429">
        <v>2</v>
      </c>
      <c r="G122" s="429">
        <v>1</v>
      </c>
      <c r="H122" s="438">
        <v>3</v>
      </c>
      <c r="I122" s="429">
        <v>2</v>
      </c>
      <c r="J122" s="431">
        <f t="shared" si="22"/>
        <v>589</v>
      </c>
      <c r="K122" s="431">
        <f t="shared" si="22"/>
        <v>307</v>
      </c>
    </row>
    <row r="123" spans="1:11" ht="15" customHeight="1" x14ac:dyDescent="0.3">
      <c r="A123" s="428" t="s">
        <v>423</v>
      </c>
      <c r="B123" s="429">
        <v>1902</v>
      </c>
      <c r="C123" s="429">
        <v>1066</v>
      </c>
      <c r="D123" s="430">
        <v>452</v>
      </c>
      <c r="E123" s="429">
        <v>258</v>
      </c>
      <c r="F123" s="429">
        <v>59</v>
      </c>
      <c r="G123" s="429">
        <v>43</v>
      </c>
      <c r="H123" s="429">
        <v>0</v>
      </c>
      <c r="I123" s="429">
        <v>0</v>
      </c>
      <c r="J123" s="431">
        <f t="shared" si="22"/>
        <v>2413</v>
      </c>
      <c r="K123" s="431">
        <f t="shared" si="22"/>
        <v>1367</v>
      </c>
    </row>
    <row r="124" spans="1:11" ht="15" customHeight="1" x14ac:dyDescent="0.3">
      <c r="A124" s="428" t="s">
        <v>424</v>
      </c>
      <c r="B124" s="429">
        <v>3178</v>
      </c>
      <c r="C124" s="429">
        <v>1667</v>
      </c>
      <c r="D124" s="430">
        <v>1117</v>
      </c>
      <c r="E124" s="429">
        <v>630</v>
      </c>
      <c r="F124" s="429">
        <v>286</v>
      </c>
      <c r="G124" s="429">
        <v>168</v>
      </c>
      <c r="H124" s="429">
        <v>15</v>
      </c>
      <c r="I124" s="429">
        <v>8</v>
      </c>
      <c r="J124" s="431">
        <f t="shared" si="22"/>
        <v>4596</v>
      </c>
      <c r="K124" s="431">
        <f t="shared" si="22"/>
        <v>2473</v>
      </c>
    </row>
    <row r="125" spans="1:11" ht="15" customHeight="1" x14ac:dyDescent="0.3">
      <c r="A125" s="428" t="s">
        <v>425</v>
      </c>
      <c r="B125" s="429">
        <v>4568</v>
      </c>
      <c r="C125" s="429">
        <v>2442</v>
      </c>
      <c r="D125" s="430">
        <v>2151</v>
      </c>
      <c r="E125" s="429">
        <v>1215</v>
      </c>
      <c r="F125" s="429">
        <v>965</v>
      </c>
      <c r="G125" s="429">
        <v>527</v>
      </c>
      <c r="H125" s="429">
        <v>202</v>
      </c>
      <c r="I125" s="429">
        <v>113</v>
      </c>
      <c r="J125" s="431">
        <f t="shared" si="22"/>
        <v>7886</v>
      </c>
      <c r="K125" s="431">
        <f t="shared" si="22"/>
        <v>4297</v>
      </c>
    </row>
    <row r="126" spans="1:11" ht="15" customHeight="1" x14ac:dyDescent="0.3">
      <c r="A126" s="428" t="s">
        <v>426</v>
      </c>
      <c r="B126" s="429">
        <v>5330</v>
      </c>
      <c r="C126" s="429">
        <v>2780</v>
      </c>
      <c r="D126" s="430">
        <v>2913</v>
      </c>
      <c r="E126" s="429">
        <v>1587</v>
      </c>
      <c r="F126" s="429">
        <v>1695</v>
      </c>
      <c r="G126" s="429">
        <v>988</v>
      </c>
      <c r="H126" s="429">
        <v>856</v>
      </c>
      <c r="I126" s="429">
        <v>472</v>
      </c>
      <c r="J126" s="431">
        <f t="shared" si="22"/>
        <v>10794</v>
      </c>
      <c r="K126" s="431">
        <f t="shared" si="22"/>
        <v>5827</v>
      </c>
    </row>
    <row r="127" spans="1:11" ht="15" customHeight="1" x14ac:dyDescent="0.3">
      <c r="A127" s="428" t="s">
        <v>427</v>
      </c>
      <c r="B127" s="429">
        <v>4652</v>
      </c>
      <c r="C127" s="429">
        <v>2274</v>
      </c>
      <c r="D127" s="430">
        <v>3793</v>
      </c>
      <c r="E127" s="429">
        <v>1906</v>
      </c>
      <c r="F127" s="429">
        <v>2085</v>
      </c>
      <c r="G127" s="429">
        <v>1113</v>
      </c>
      <c r="H127" s="429">
        <v>1703</v>
      </c>
      <c r="I127" s="429">
        <v>923</v>
      </c>
      <c r="J127" s="431">
        <f t="shared" si="22"/>
        <v>12233</v>
      </c>
      <c r="K127" s="431">
        <f t="shared" si="22"/>
        <v>6216</v>
      </c>
    </row>
    <row r="128" spans="1:11" ht="15" customHeight="1" x14ac:dyDescent="0.3">
      <c r="A128" s="428" t="s">
        <v>428</v>
      </c>
      <c r="B128" s="429">
        <v>2544</v>
      </c>
      <c r="C128" s="429">
        <v>1110</v>
      </c>
      <c r="D128" s="430">
        <v>2861</v>
      </c>
      <c r="E128" s="429">
        <v>1432</v>
      </c>
      <c r="F128" s="429">
        <v>2294</v>
      </c>
      <c r="G128" s="429">
        <v>1159</v>
      </c>
      <c r="H128" s="429">
        <v>2104</v>
      </c>
      <c r="I128" s="429">
        <v>1117</v>
      </c>
      <c r="J128" s="431">
        <f t="shared" si="22"/>
        <v>9803</v>
      </c>
      <c r="K128" s="431">
        <f t="shared" si="22"/>
        <v>4818</v>
      </c>
    </row>
    <row r="129" spans="1:11" ht="15" customHeight="1" x14ac:dyDescent="0.3">
      <c r="A129" s="428" t="s">
        <v>429</v>
      </c>
      <c r="B129" s="429">
        <v>807</v>
      </c>
      <c r="C129" s="429">
        <v>297</v>
      </c>
      <c r="D129" s="430">
        <v>1786</v>
      </c>
      <c r="E129" s="429">
        <v>643</v>
      </c>
      <c r="F129" s="429">
        <v>2118</v>
      </c>
      <c r="G129" s="429">
        <v>912</v>
      </c>
      <c r="H129" s="429">
        <v>2602</v>
      </c>
      <c r="I129" s="429">
        <v>1295</v>
      </c>
      <c r="J129" s="431">
        <f t="shared" si="22"/>
        <v>7313</v>
      </c>
      <c r="K129" s="431">
        <f t="shared" si="22"/>
        <v>3147</v>
      </c>
    </row>
    <row r="130" spans="1:11" ht="15" customHeight="1" x14ac:dyDescent="0.3">
      <c r="A130" s="428" t="s">
        <v>566</v>
      </c>
      <c r="B130" s="429">
        <v>246</v>
      </c>
      <c r="C130" s="429">
        <v>68</v>
      </c>
      <c r="D130" s="430">
        <v>793</v>
      </c>
      <c r="E130" s="429">
        <v>256</v>
      </c>
      <c r="F130" s="429">
        <v>1513</v>
      </c>
      <c r="G130" s="429">
        <v>591</v>
      </c>
      <c r="H130" s="429">
        <v>4904</v>
      </c>
      <c r="I130" s="429">
        <v>2143</v>
      </c>
      <c r="J130" s="431">
        <f t="shared" si="22"/>
        <v>7456</v>
      </c>
      <c r="K130" s="431">
        <f t="shared" si="22"/>
        <v>3058</v>
      </c>
    </row>
    <row r="131" spans="1:11" ht="16.5" customHeight="1" x14ac:dyDescent="0.3">
      <c r="A131" s="423" t="s">
        <v>331</v>
      </c>
      <c r="B131" s="432">
        <f>SUM(B119:B130)</f>
        <v>23898</v>
      </c>
      <c r="C131" s="432">
        <f t="shared" ref="C131:K131" si="23">SUM(C119:C130)</f>
        <v>12063</v>
      </c>
      <c r="D131" s="432">
        <f t="shared" si="23"/>
        <v>15886</v>
      </c>
      <c r="E131" s="432">
        <f t="shared" si="23"/>
        <v>7933</v>
      </c>
      <c r="F131" s="432">
        <f t="shared" si="23"/>
        <v>11017</v>
      </c>
      <c r="G131" s="432">
        <f t="shared" si="23"/>
        <v>5502</v>
      </c>
      <c r="H131" s="432">
        <f t="shared" si="23"/>
        <v>12389</v>
      </c>
      <c r="I131" s="432">
        <f t="shared" si="23"/>
        <v>6073</v>
      </c>
      <c r="J131" s="432">
        <f t="shared" si="23"/>
        <v>63190</v>
      </c>
      <c r="K131" s="432">
        <f t="shared" si="23"/>
        <v>31571</v>
      </c>
    </row>
    <row r="133" spans="1:11" x14ac:dyDescent="0.25">
      <c r="A133" s="484" t="s">
        <v>409</v>
      </c>
      <c r="B133" s="484"/>
      <c r="C133" s="484"/>
      <c r="D133" s="484"/>
      <c r="E133" s="484"/>
      <c r="F133" s="484"/>
      <c r="G133" s="484"/>
      <c r="H133" s="484"/>
      <c r="I133" s="484"/>
      <c r="J133" s="484"/>
      <c r="K133" s="484"/>
    </row>
    <row r="134" spans="1:11" x14ac:dyDescent="0.25">
      <c r="A134" s="484" t="s">
        <v>380</v>
      </c>
      <c r="B134" s="484"/>
      <c r="C134" s="484"/>
      <c r="D134" s="484"/>
      <c r="E134" s="484"/>
      <c r="F134" s="484"/>
      <c r="G134" s="484"/>
      <c r="H134" s="484"/>
      <c r="I134" s="484"/>
      <c r="J134" s="484"/>
      <c r="K134" s="484"/>
    </row>
    <row r="135" spans="1:11" x14ac:dyDescent="0.25">
      <c r="A135" s="484" t="s">
        <v>35</v>
      </c>
      <c r="B135" s="484"/>
      <c r="C135" s="484"/>
      <c r="D135" s="484"/>
      <c r="E135" s="484"/>
      <c r="F135" s="484"/>
      <c r="G135" s="484"/>
      <c r="H135" s="484"/>
      <c r="I135" s="484"/>
      <c r="J135" s="484"/>
      <c r="K135" s="484"/>
    </row>
    <row r="136" spans="1:11" x14ac:dyDescent="0.25">
      <c r="A136" s="487" t="s">
        <v>397</v>
      </c>
      <c r="B136" s="487"/>
      <c r="C136" s="487"/>
      <c r="D136" s="487"/>
      <c r="E136" s="487"/>
      <c r="F136" s="487"/>
      <c r="G136" s="487"/>
      <c r="H136" s="487"/>
      <c r="I136" s="487"/>
      <c r="J136" s="487"/>
      <c r="K136" s="487"/>
    </row>
    <row r="137" spans="1:11" ht="13" x14ac:dyDescent="0.3">
      <c r="A137" s="420" t="s">
        <v>373</v>
      </c>
    </row>
    <row r="138" spans="1:11" ht="13" x14ac:dyDescent="0.3">
      <c r="A138" s="420"/>
    </row>
    <row r="139" spans="1:11" ht="13" x14ac:dyDescent="0.3">
      <c r="A139" s="421" t="s">
        <v>392</v>
      </c>
      <c r="B139" s="488" t="s">
        <v>439</v>
      </c>
      <c r="C139" s="486"/>
      <c r="D139" s="485" t="s">
        <v>440</v>
      </c>
      <c r="E139" s="486"/>
      <c r="F139" s="485" t="s">
        <v>441</v>
      </c>
      <c r="G139" s="486"/>
      <c r="H139" s="485" t="s">
        <v>442</v>
      </c>
      <c r="I139" s="486"/>
      <c r="J139" s="485" t="s">
        <v>331</v>
      </c>
      <c r="K139" s="486"/>
    </row>
    <row r="140" spans="1:11" ht="13" x14ac:dyDescent="0.3">
      <c r="A140" s="422"/>
      <c r="B140" s="423" t="s">
        <v>375</v>
      </c>
      <c r="C140" s="423" t="s">
        <v>330</v>
      </c>
      <c r="D140" s="423" t="s">
        <v>375</v>
      </c>
      <c r="E140" s="423" t="s">
        <v>330</v>
      </c>
      <c r="F140" s="423" t="s">
        <v>375</v>
      </c>
      <c r="G140" s="423" t="s">
        <v>330</v>
      </c>
      <c r="H140" s="423" t="s">
        <v>375</v>
      </c>
      <c r="I140" s="423" t="s">
        <v>330</v>
      </c>
      <c r="J140" s="423" t="s">
        <v>375</v>
      </c>
      <c r="K140" s="423" t="s">
        <v>330</v>
      </c>
    </row>
    <row r="141" spans="1:11" ht="15" customHeight="1" x14ac:dyDescent="0.3">
      <c r="A141" s="424" t="s">
        <v>419</v>
      </c>
      <c r="B141" s="426">
        <v>0</v>
      </c>
      <c r="C141" s="425">
        <v>0</v>
      </c>
      <c r="D141" s="425">
        <v>0</v>
      </c>
      <c r="E141" s="425">
        <v>0</v>
      </c>
      <c r="F141" s="425">
        <v>0</v>
      </c>
      <c r="G141" s="425">
        <v>0</v>
      </c>
      <c r="H141" s="425">
        <v>0</v>
      </c>
      <c r="I141" s="425">
        <v>0</v>
      </c>
      <c r="J141" s="427">
        <f>B141+D141+F141+H141</f>
        <v>0</v>
      </c>
      <c r="K141" s="427">
        <f>C141+E141+G141+I141</f>
        <v>0</v>
      </c>
    </row>
    <row r="142" spans="1:11" ht="15" customHeight="1" x14ac:dyDescent="0.3">
      <c r="A142" s="428" t="s">
        <v>420</v>
      </c>
      <c r="B142" s="430">
        <v>2</v>
      </c>
      <c r="C142" s="429">
        <v>0</v>
      </c>
      <c r="D142" s="429">
        <v>0</v>
      </c>
      <c r="E142" s="429">
        <v>0</v>
      </c>
      <c r="F142" s="429">
        <v>0</v>
      </c>
      <c r="G142" s="429">
        <v>0</v>
      </c>
      <c r="H142" s="429">
        <v>0</v>
      </c>
      <c r="I142" s="429">
        <v>0</v>
      </c>
      <c r="J142" s="431">
        <f t="shared" ref="J142:K152" si="24">B142+D142+F142+H142</f>
        <v>2</v>
      </c>
      <c r="K142" s="431">
        <f t="shared" si="24"/>
        <v>0</v>
      </c>
    </row>
    <row r="143" spans="1:11" ht="15" customHeight="1" x14ac:dyDescent="0.3">
      <c r="A143" s="428" t="s">
        <v>421</v>
      </c>
      <c r="B143" s="430">
        <v>16</v>
      </c>
      <c r="C143" s="429">
        <v>7</v>
      </c>
      <c r="D143" s="429">
        <v>1</v>
      </c>
      <c r="E143" s="429">
        <v>0</v>
      </c>
      <c r="F143" s="429">
        <v>0</v>
      </c>
      <c r="G143" s="429">
        <v>0</v>
      </c>
      <c r="H143" s="429">
        <v>0</v>
      </c>
      <c r="I143" s="429">
        <v>0</v>
      </c>
      <c r="J143" s="431">
        <f t="shared" si="24"/>
        <v>17</v>
      </c>
      <c r="K143" s="431">
        <f t="shared" si="24"/>
        <v>7</v>
      </c>
    </row>
    <row r="144" spans="1:11" ht="15" customHeight="1" x14ac:dyDescent="0.3">
      <c r="A144" s="428" t="s">
        <v>422</v>
      </c>
      <c r="B144" s="430">
        <v>222</v>
      </c>
      <c r="C144" s="429">
        <v>145</v>
      </c>
      <c r="D144" s="429">
        <v>13</v>
      </c>
      <c r="E144" s="429">
        <v>5</v>
      </c>
      <c r="F144" s="429">
        <v>0</v>
      </c>
      <c r="G144" s="429">
        <v>0</v>
      </c>
      <c r="H144" s="429">
        <v>0</v>
      </c>
      <c r="I144" s="429">
        <v>0</v>
      </c>
      <c r="J144" s="431">
        <f t="shared" si="24"/>
        <v>235</v>
      </c>
      <c r="K144" s="431">
        <f t="shared" si="24"/>
        <v>150</v>
      </c>
    </row>
    <row r="145" spans="1:11" ht="15" customHeight="1" x14ac:dyDescent="0.3">
      <c r="A145" s="428" t="s">
        <v>423</v>
      </c>
      <c r="B145" s="430">
        <v>1004</v>
      </c>
      <c r="C145" s="429">
        <v>618</v>
      </c>
      <c r="D145" s="429">
        <v>152</v>
      </c>
      <c r="E145" s="429">
        <v>83</v>
      </c>
      <c r="F145" s="429">
        <v>11</v>
      </c>
      <c r="G145" s="429">
        <v>5</v>
      </c>
      <c r="H145" s="429">
        <v>3</v>
      </c>
      <c r="I145" s="429">
        <v>1</v>
      </c>
      <c r="J145" s="431">
        <f t="shared" si="24"/>
        <v>1170</v>
      </c>
      <c r="K145" s="431">
        <f t="shared" si="24"/>
        <v>707</v>
      </c>
    </row>
    <row r="146" spans="1:11" ht="15" customHeight="1" x14ac:dyDescent="0.3">
      <c r="A146" s="428" t="s">
        <v>424</v>
      </c>
      <c r="B146" s="430">
        <v>1652</v>
      </c>
      <c r="C146" s="429">
        <v>899</v>
      </c>
      <c r="D146" s="429">
        <v>604</v>
      </c>
      <c r="E146" s="429">
        <v>322</v>
      </c>
      <c r="F146" s="429">
        <v>78</v>
      </c>
      <c r="G146" s="429">
        <v>45</v>
      </c>
      <c r="H146" s="429">
        <v>8</v>
      </c>
      <c r="I146" s="429">
        <v>6</v>
      </c>
      <c r="J146" s="431">
        <f t="shared" si="24"/>
        <v>2342</v>
      </c>
      <c r="K146" s="431">
        <f t="shared" si="24"/>
        <v>1272</v>
      </c>
    </row>
    <row r="147" spans="1:11" ht="15" customHeight="1" x14ac:dyDescent="0.3">
      <c r="A147" s="428" t="s">
        <v>425</v>
      </c>
      <c r="B147" s="430">
        <v>2427</v>
      </c>
      <c r="C147" s="429">
        <v>1343</v>
      </c>
      <c r="D147" s="429">
        <v>1267</v>
      </c>
      <c r="E147" s="429">
        <v>682</v>
      </c>
      <c r="F147" s="429">
        <v>421</v>
      </c>
      <c r="G147" s="429">
        <v>242</v>
      </c>
      <c r="H147" s="429">
        <v>73</v>
      </c>
      <c r="I147" s="429">
        <v>37</v>
      </c>
      <c r="J147" s="431">
        <f t="shared" si="24"/>
        <v>4188</v>
      </c>
      <c r="K147" s="431">
        <f t="shared" si="24"/>
        <v>2304</v>
      </c>
    </row>
    <row r="148" spans="1:11" ht="15" customHeight="1" x14ac:dyDescent="0.3">
      <c r="A148" s="428" t="s">
        <v>426</v>
      </c>
      <c r="B148" s="430">
        <v>2443</v>
      </c>
      <c r="C148" s="429">
        <v>1263</v>
      </c>
      <c r="D148" s="429">
        <v>1614</v>
      </c>
      <c r="E148" s="429">
        <v>823</v>
      </c>
      <c r="F148" s="429">
        <v>857</v>
      </c>
      <c r="G148" s="429">
        <v>474</v>
      </c>
      <c r="H148" s="429">
        <v>351</v>
      </c>
      <c r="I148" s="429">
        <v>199</v>
      </c>
      <c r="J148" s="431">
        <f t="shared" si="24"/>
        <v>5265</v>
      </c>
      <c r="K148" s="431">
        <f t="shared" si="24"/>
        <v>2759</v>
      </c>
    </row>
    <row r="149" spans="1:11" ht="15" customHeight="1" x14ac:dyDescent="0.3">
      <c r="A149" s="428" t="s">
        <v>427</v>
      </c>
      <c r="B149" s="430">
        <v>2092</v>
      </c>
      <c r="C149" s="429">
        <v>1028</v>
      </c>
      <c r="D149" s="429">
        <v>1815</v>
      </c>
      <c r="E149" s="429">
        <v>857</v>
      </c>
      <c r="F149" s="429">
        <v>1383</v>
      </c>
      <c r="G149" s="429">
        <v>720</v>
      </c>
      <c r="H149" s="429">
        <v>727</v>
      </c>
      <c r="I149" s="429">
        <v>382</v>
      </c>
      <c r="J149" s="431">
        <f t="shared" si="24"/>
        <v>6017</v>
      </c>
      <c r="K149" s="431">
        <f t="shared" si="24"/>
        <v>2987</v>
      </c>
    </row>
    <row r="150" spans="1:11" ht="15" customHeight="1" x14ac:dyDescent="0.3">
      <c r="A150" s="428" t="s">
        <v>428</v>
      </c>
      <c r="B150" s="430">
        <v>1397</v>
      </c>
      <c r="C150" s="429">
        <v>566</v>
      </c>
      <c r="D150" s="429">
        <v>1595</v>
      </c>
      <c r="E150" s="429">
        <v>705</v>
      </c>
      <c r="F150" s="429">
        <v>1571</v>
      </c>
      <c r="G150" s="429">
        <v>720</v>
      </c>
      <c r="H150" s="429">
        <v>1452</v>
      </c>
      <c r="I150" s="429">
        <v>712</v>
      </c>
      <c r="J150" s="431">
        <f t="shared" si="24"/>
        <v>6015</v>
      </c>
      <c r="K150" s="431">
        <f t="shared" si="24"/>
        <v>2703</v>
      </c>
    </row>
    <row r="151" spans="1:11" ht="15" customHeight="1" x14ac:dyDescent="0.3">
      <c r="A151" s="428" t="s">
        <v>429</v>
      </c>
      <c r="B151" s="430">
        <v>515</v>
      </c>
      <c r="C151" s="429">
        <v>164</v>
      </c>
      <c r="D151" s="429">
        <v>832</v>
      </c>
      <c r="E151" s="429">
        <v>315</v>
      </c>
      <c r="F151" s="429">
        <v>1135</v>
      </c>
      <c r="G151" s="429">
        <v>444</v>
      </c>
      <c r="H151" s="429">
        <v>1517</v>
      </c>
      <c r="I151" s="429">
        <v>744</v>
      </c>
      <c r="J151" s="431">
        <f t="shared" si="24"/>
        <v>3999</v>
      </c>
      <c r="K151" s="431">
        <f t="shared" si="24"/>
        <v>1667</v>
      </c>
    </row>
    <row r="152" spans="1:11" ht="15" customHeight="1" x14ac:dyDescent="0.3">
      <c r="A152" s="428" t="s">
        <v>566</v>
      </c>
      <c r="B152" s="439">
        <v>180</v>
      </c>
      <c r="C152" s="440">
        <v>36</v>
      </c>
      <c r="D152" s="440">
        <v>438</v>
      </c>
      <c r="E152" s="440">
        <v>122</v>
      </c>
      <c r="F152" s="440">
        <v>945</v>
      </c>
      <c r="G152" s="440">
        <v>323</v>
      </c>
      <c r="H152" s="440">
        <v>2698</v>
      </c>
      <c r="I152" s="440">
        <v>1033</v>
      </c>
      <c r="J152" s="431">
        <f t="shared" si="24"/>
        <v>4261</v>
      </c>
      <c r="K152" s="431">
        <f t="shared" si="24"/>
        <v>1514</v>
      </c>
    </row>
    <row r="153" spans="1:11" ht="16.5" customHeight="1" x14ac:dyDescent="0.3">
      <c r="A153" s="423" t="s">
        <v>331</v>
      </c>
      <c r="B153" s="432">
        <f>SUM(B141:B152)</f>
        <v>11950</v>
      </c>
      <c r="C153" s="432">
        <f t="shared" ref="C153:K153" si="25">SUM(C141:C152)</f>
        <v>6069</v>
      </c>
      <c r="D153" s="432">
        <f t="shared" si="25"/>
        <v>8331</v>
      </c>
      <c r="E153" s="432">
        <f t="shared" si="25"/>
        <v>3914</v>
      </c>
      <c r="F153" s="432">
        <f t="shared" si="25"/>
        <v>6401</v>
      </c>
      <c r="G153" s="432">
        <f t="shared" si="25"/>
        <v>2973</v>
      </c>
      <c r="H153" s="432">
        <f t="shared" si="25"/>
        <v>6829</v>
      </c>
      <c r="I153" s="432">
        <f t="shared" si="25"/>
        <v>3114</v>
      </c>
      <c r="J153" s="432">
        <f t="shared" si="25"/>
        <v>33511</v>
      </c>
      <c r="K153" s="432">
        <f t="shared" si="25"/>
        <v>16070</v>
      </c>
    </row>
  </sheetData>
  <mergeCells count="63">
    <mergeCell ref="A67:K67"/>
    <mergeCell ref="A69:K69"/>
    <mergeCell ref="A70:K70"/>
    <mergeCell ref="J73:K73"/>
    <mergeCell ref="J51:K51"/>
    <mergeCell ref="A45:K45"/>
    <mergeCell ref="B29:C29"/>
    <mergeCell ref="D29:E29"/>
    <mergeCell ref="B51:C51"/>
    <mergeCell ref="D51:E51"/>
    <mergeCell ref="F51:G51"/>
    <mergeCell ref="H51:I51"/>
    <mergeCell ref="F29:G29"/>
    <mergeCell ref="H29:I29"/>
    <mergeCell ref="J95:K95"/>
    <mergeCell ref="B73:C73"/>
    <mergeCell ref="A90:K90"/>
    <mergeCell ref="H73:I73"/>
    <mergeCell ref="A89:K89"/>
    <mergeCell ref="B95:C95"/>
    <mergeCell ref="D95:E95"/>
    <mergeCell ref="F95:G95"/>
    <mergeCell ref="H95:I95"/>
    <mergeCell ref="A2:K2"/>
    <mergeCell ref="B7:C7"/>
    <mergeCell ref="D7:E7"/>
    <mergeCell ref="F7:G7"/>
    <mergeCell ref="H7:I7"/>
    <mergeCell ref="A4:K4"/>
    <mergeCell ref="J7:K7"/>
    <mergeCell ref="A26:K26"/>
    <mergeCell ref="A48:K48"/>
    <mergeCell ref="A68:K68"/>
    <mergeCell ref="F117:G117"/>
    <mergeCell ref="J29:K29"/>
    <mergeCell ref="H117:I117"/>
    <mergeCell ref="J117:K117"/>
    <mergeCell ref="A46:K46"/>
    <mergeCell ref="A47:K47"/>
    <mergeCell ref="A92:K92"/>
    <mergeCell ref="A134:K134"/>
    <mergeCell ref="A135:K135"/>
    <mergeCell ref="A113:K113"/>
    <mergeCell ref="A114:K114"/>
    <mergeCell ref="B117:C117"/>
    <mergeCell ref="D117:E117"/>
    <mergeCell ref="A133:K133"/>
    <mergeCell ref="J139:K139"/>
    <mergeCell ref="A136:K136"/>
    <mergeCell ref="B139:C139"/>
    <mergeCell ref="D139:E139"/>
    <mergeCell ref="F139:G139"/>
    <mergeCell ref="H139:I139"/>
    <mergeCell ref="A1:K1"/>
    <mergeCell ref="A3:K3"/>
    <mergeCell ref="A91:K91"/>
    <mergeCell ref="A112:K112"/>
    <mergeCell ref="A111:K111"/>
    <mergeCell ref="D73:E73"/>
    <mergeCell ref="F73:G73"/>
    <mergeCell ref="A23:K23"/>
    <mergeCell ref="A24:K24"/>
    <mergeCell ref="A25:K2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6" manualBreakCount="6">
    <brk id="22" max="16383" man="1"/>
    <brk id="44" max="16383" man="1"/>
    <brk id="66" max="16383" man="1"/>
    <brk id="88" max="16383" man="1"/>
    <brk id="110" max="16383" man="1"/>
    <brk id="13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AF174"/>
  <sheetViews>
    <sheetView showGridLines="0" showZeros="0" workbookViewId="0">
      <selection activeCell="A2" sqref="A2:Q2"/>
    </sheetView>
  </sheetViews>
  <sheetFormatPr baseColWidth="10" defaultRowHeight="12.5" x14ac:dyDescent="0.25"/>
  <cols>
    <col min="1" max="1" width="11.26953125" customWidth="1"/>
    <col min="2" max="15" width="7" customWidth="1"/>
    <col min="16" max="16" width="7.54296875" customWidth="1"/>
    <col min="17" max="17" width="8.1796875" customWidth="1"/>
    <col min="18" max="18" width="6.7265625" customWidth="1"/>
    <col min="19" max="19" width="6.54296875" customWidth="1"/>
    <col min="20" max="23" width="5.7265625" customWidth="1"/>
    <col min="24" max="24" width="7.26953125" customWidth="1"/>
    <col min="25" max="25" width="5.7265625" customWidth="1"/>
    <col min="26" max="26" width="7.1796875" customWidth="1"/>
    <col min="27" max="27" width="6.54296875" customWidth="1"/>
    <col min="28" max="28" width="6.453125" customWidth="1"/>
    <col min="29" max="33" width="4.7265625" customWidth="1"/>
    <col min="34" max="35" width="6.453125" customWidth="1"/>
  </cols>
  <sheetData>
    <row r="1" spans="1:27" s="16" customFormat="1" x14ac:dyDescent="0.25">
      <c r="A1" s="470" t="s">
        <v>410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</row>
    <row r="2" spans="1:27" s="16" customFormat="1" x14ac:dyDescent="0.25">
      <c r="A2" s="470" t="s">
        <v>404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</row>
    <row r="3" spans="1:27" s="16" customFormat="1" x14ac:dyDescent="0.25">
      <c r="A3" s="470" t="s">
        <v>35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</row>
    <row r="4" spans="1:27" s="16" customFormat="1" x14ac:dyDescent="0.25">
      <c r="A4" s="494" t="s">
        <v>397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</row>
    <row r="6" spans="1:27" ht="13" x14ac:dyDescent="0.3">
      <c r="A6" s="134" t="s">
        <v>376</v>
      </c>
    </row>
    <row r="7" spans="1:27" ht="13" x14ac:dyDescent="0.3">
      <c r="A7" s="134"/>
    </row>
    <row r="8" spans="1:27" ht="13" x14ac:dyDescent="0.3">
      <c r="A8" s="146" t="s">
        <v>392</v>
      </c>
      <c r="B8" s="489" t="s">
        <v>353</v>
      </c>
      <c r="C8" s="490"/>
      <c r="D8" s="489" t="s">
        <v>354</v>
      </c>
      <c r="E8" s="490"/>
      <c r="F8" s="489" t="s">
        <v>355</v>
      </c>
      <c r="G8" s="490"/>
      <c r="H8" s="489" t="s">
        <v>356</v>
      </c>
      <c r="I8" s="490"/>
      <c r="J8" s="489" t="s">
        <v>357</v>
      </c>
      <c r="K8" s="490"/>
      <c r="L8" s="492" t="s">
        <v>358</v>
      </c>
      <c r="M8" s="493"/>
      <c r="N8" s="492" t="s">
        <v>359</v>
      </c>
      <c r="O8" s="493"/>
      <c r="P8" s="495" t="s">
        <v>331</v>
      </c>
      <c r="Q8" s="496"/>
    </row>
    <row r="9" spans="1:27" ht="13" x14ac:dyDescent="0.3">
      <c r="A9" s="147"/>
      <c r="B9" s="148" t="s">
        <v>375</v>
      </c>
      <c r="C9" s="148" t="s">
        <v>330</v>
      </c>
      <c r="D9" s="148" t="s">
        <v>375</v>
      </c>
      <c r="E9" s="148" t="s">
        <v>330</v>
      </c>
      <c r="F9" s="148" t="s">
        <v>375</v>
      </c>
      <c r="G9" s="148" t="s">
        <v>330</v>
      </c>
      <c r="H9" s="148" t="s">
        <v>375</v>
      </c>
      <c r="I9" s="148" t="s">
        <v>330</v>
      </c>
      <c r="J9" s="148" t="s">
        <v>375</v>
      </c>
      <c r="K9" s="148" t="s">
        <v>330</v>
      </c>
      <c r="L9" s="149" t="s">
        <v>375</v>
      </c>
      <c r="M9" s="149" t="s">
        <v>330</v>
      </c>
      <c r="N9" s="149" t="s">
        <v>375</v>
      </c>
      <c r="O9" s="447" t="s">
        <v>330</v>
      </c>
      <c r="P9" s="150" t="s">
        <v>375</v>
      </c>
      <c r="Q9" s="150" t="s">
        <v>330</v>
      </c>
    </row>
    <row r="10" spans="1:27" ht="15" customHeight="1" x14ac:dyDescent="0.3">
      <c r="A10" s="155" t="s">
        <v>425</v>
      </c>
      <c r="B10" s="106">
        <f t="shared" ref="B10:Q10" si="0">B33+B56+B79+B102+B125+B148</f>
        <v>480</v>
      </c>
      <c r="C10" s="106">
        <f t="shared" si="0"/>
        <v>306</v>
      </c>
      <c r="D10" s="106">
        <f t="shared" si="0"/>
        <v>7</v>
      </c>
      <c r="E10" s="106">
        <f t="shared" si="0"/>
        <v>6</v>
      </c>
      <c r="F10" s="106">
        <f t="shared" si="0"/>
        <v>15</v>
      </c>
      <c r="G10" s="106">
        <f t="shared" si="0"/>
        <v>11</v>
      </c>
      <c r="H10" s="106">
        <f t="shared" si="0"/>
        <v>13.000000000000007</v>
      </c>
      <c r="I10" s="106">
        <f t="shared" si="0"/>
        <v>6</v>
      </c>
      <c r="J10" s="106">
        <f t="shared" si="0"/>
        <v>7</v>
      </c>
      <c r="K10" s="106">
        <f t="shared" si="0"/>
        <v>6</v>
      </c>
      <c r="L10" s="106">
        <f t="shared" si="0"/>
        <v>0</v>
      </c>
      <c r="M10" s="106">
        <f t="shared" si="0"/>
        <v>0</v>
      </c>
      <c r="N10" s="106">
        <f t="shared" si="0"/>
        <v>0</v>
      </c>
      <c r="O10" s="106">
        <f t="shared" si="0"/>
        <v>0</v>
      </c>
      <c r="P10" s="163">
        <f t="shared" si="0"/>
        <v>522</v>
      </c>
      <c r="Q10" s="163">
        <f t="shared" si="0"/>
        <v>335</v>
      </c>
      <c r="V10" s="16"/>
      <c r="W10" s="16"/>
      <c r="X10" s="16"/>
      <c r="Y10" s="16"/>
      <c r="Z10" s="16"/>
      <c r="AA10" s="16"/>
    </row>
    <row r="11" spans="1:27" ht="15" customHeight="1" x14ac:dyDescent="0.3">
      <c r="A11" s="156" t="s">
        <v>426</v>
      </c>
      <c r="B11" s="22">
        <f t="shared" ref="B11:Q11" si="1">B34+B57+B80+B103+B126+B149</f>
        <v>2533</v>
      </c>
      <c r="C11" s="22">
        <f t="shared" si="1"/>
        <v>1470</v>
      </c>
      <c r="D11" s="22">
        <f t="shared" si="1"/>
        <v>80</v>
      </c>
      <c r="E11" s="22">
        <f t="shared" si="1"/>
        <v>61</v>
      </c>
      <c r="F11" s="22">
        <f t="shared" si="1"/>
        <v>114</v>
      </c>
      <c r="G11" s="22">
        <f t="shared" si="1"/>
        <v>64</v>
      </c>
      <c r="H11" s="22">
        <f t="shared" si="1"/>
        <v>149</v>
      </c>
      <c r="I11" s="22">
        <f t="shared" si="1"/>
        <v>76</v>
      </c>
      <c r="J11" s="22">
        <f t="shared" si="1"/>
        <v>18</v>
      </c>
      <c r="K11" s="22">
        <f t="shared" si="1"/>
        <v>13</v>
      </c>
      <c r="L11" s="22">
        <f t="shared" si="1"/>
        <v>4</v>
      </c>
      <c r="M11" s="22">
        <f t="shared" si="1"/>
        <v>2</v>
      </c>
      <c r="N11" s="22">
        <f t="shared" si="1"/>
        <v>13</v>
      </c>
      <c r="O11" s="22">
        <f t="shared" si="1"/>
        <v>9</v>
      </c>
      <c r="P11" s="160">
        <f t="shared" si="1"/>
        <v>2911</v>
      </c>
      <c r="Q11" s="160">
        <f t="shared" si="1"/>
        <v>1695</v>
      </c>
      <c r="V11" s="16"/>
      <c r="W11" s="16"/>
      <c r="X11" s="16"/>
      <c r="Y11" s="16"/>
      <c r="Z11" s="16"/>
      <c r="AA11" s="16"/>
    </row>
    <row r="12" spans="1:27" ht="15" customHeight="1" x14ac:dyDescent="0.3">
      <c r="A12" s="156" t="s">
        <v>427</v>
      </c>
      <c r="B12" s="22">
        <f t="shared" ref="B12:Q12" si="2">B35+B58+B81+B104+B127+B150</f>
        <v>5513</v>
      </c>
      <c r="C12" s="22">
        <f t="shared" si="2"/>
        <v>2935</v>
      </c>
      <c r="D12" s="22">
        <f t="shared" si="2"/>
        <v>575</v>
      </c>
      <c r="E12" s="22">
        <f t="shared" si="2"/>
        <v>394</v>
      </c>
      <c r="F12" s="22">
        <f t="shared" si="2"/>
        <v>546</v>
      </c>
      <c r="G12" s="22">
        <f t="shared" si="2"/>
        <v>281</v>
      </c>
      <c r="H12" s="22">
        <f t="shared" si="2"/>
        <v>627</v>
      </c>
      <c r="I12" s="22">
        <f t="shared" si="2"/>
        <v>361</v>
      </c>
      <c r="J12" s="22">
        <f t="shared" si="2"/>
        <v>142</v>
      </c>
      <c r="K12" s="22">
        <f t="shared" si="2"/>
        <v>94</v>
      </c>
      <c r="L12" s="22">
        <f t="shared" si="2"/>
        <v>69</v>
      </c>
      <c r="M12" s="22">
        <f t="shared" si="2"/>
        <v>27</v>
      </c>
      <c r="N12" s="22">
        <f t="shared" si="2"/>
        <v>99</v>
      </c>
      <c r="O12" s="22">
        <f t="shared" si="2"/>
        <v>62</v>
      </c>
      <c r="P12" s="160">
        <f t="shared" si="2"/>
        <v>7571</v>
      </c>
      <c r="Q12" s="160">
        <f t="shared" si="2"/>
        <v>4154</v>
      </c>
      <c r="S12" s="16"/>
      <c r="V12" s="16"/>
      <c r="W12" s="16"/>
      <c r="X12" s="16"/>
      <c r="Y12" s="16"/>
      <c r="Z12" s="16"/>
      <c r="AA12" s="16"/>
    </row>
    <row r="13" spans="1:27" ht="15" customHeight="1" x14ac:dyDescent="0.3">
      <c r="A13" s="156" t="s">
        <v>428</v>
      </c>
      <c r="B13" s="22">
        <f t="shared" ref="B13:Q13" si="3">B36+B59+B82+B105+B128+B151</f>
        <v>6768</v>
      </c>
      <c r="C13" s="22">
        <f t="shared" si="3"/>
        <v>3589</v>
      </c>
      <c r="D13" s="22">
        <f t="shared" si="3"/>
        <v>1590</v>
      </c>
      <c r="E13" s="22">
        <f t="shared" si="3"/>
        <v>1055</v>
      </c>
      <c r="F13" s="22">
        <f t="shared" si="3"/>
        <v>1099</v>
      </c>
      <c r="G13" s="22">
        <f t="shared" si="3"/>
        <v>418</v>
      </c>
      <c r="H13" s="22">
        <f t="shared" si="3"/>
        <v>1321</v>
      </c>
      <c r="I13" s="22">
        <f t="shared" si="3"/>
        <v>704</v>
      </c>
      <c r="J13" s="22">
        <f t="shared" si="3"/>
        <v>810</v>
      </c>
      <c r="K13" s="22">
        <f t="shared" si="3"/>
        <v>552</v>
      </c>
      <c r="L13" s="22">
        <f t="shared" si="3"/>
        <v>371</v>
      </c>
      <c r="M13" s="22">
        <f t="shared" si="3"/>
        <v>176</v>
      </c>
      <c r="N13" s="22">
        <f t="shared" si="3"/>
        <v>511</v>
      </c>
      <c r="O13" s="22">
        <f t="shared" si="3"/>
        <v>300</v>
      </c>
      <c r="P13" s="160">
        <f t="shared" si="3"/>
        <v>12470</v>
      </c>
      <c r="Q13" s="160">
        <f t="shared" si="3"/>
        <v>6794</v>
      </c>
      <c r="V13" s="16"/>
      <c r="W13" s="16"/>
      <c r="X13" s="16"/>
      <c r="Y13" s="16"/>
      <c r="Z13" s="16"/>
      <c r="AA13" s="16"/>
    </row>
    <row r="14" spans="1:27" ht="15" customHeight="1" x14ac:dyDescent="0.3">
      <c r="A14" s="156" t="s">
        <v>429</v>
      </c>
      <c r="B14" s="22">
        <f t="shared" ref="B14:Q14" si="4">B37+B60+B83+B106+B129+B152</f>
        <v>6658</v>
      </c>
      <c r="C14" s="22">
        <f t="shared" si="4"/>
        <v>3368</v>
      </c>
      <c r="D14" s="22">
        <f t="shared" si="4"/>
        <v>2264</v>
      </c>
      <c r="E14" s="22">
        <f t="shared" si="4"/>
        <v>1429</v>
      </c>
      <c r="F14" s="22">
        <f t="shared" si="4"/>
        <v>1087</v>
      </c>
      <c r="G14" s="22">
        <f t="shared" si="4"/>
        <v>395</v>
      </c>
      <c r="H14" s="22">
        <f t="shared" si="4"/>
        <v>1750</v>
      </c>
      <c r="I14" s="22">
        <f t="shared" si="4"/>
        <v>846</v>
      </c>
      <c r="J14" s="22">
        <f t="shared" si="4"/>
        <v>2062</v>
      </c>
      <c r="K14" s="22">
        <f t="shared" si="4"/>
        <v>1372</v>
      </c>
      <c r="L14" s="22">
        <f t="shared" si="4"/>
        <v>853</v>
      </c>
      <c r="M14" s="22">
        <f t="shared" si="4"/>
        <v>343</v>
      </c>
      <c r="N14" s="22">
        <f t="shared" si="4"/>
        <v>1265</v>
      </c>
      <c r="O14" s="22">
        <f t="shared" si="4"/>
        <v>630</v>
      </c>
      <c r="P14" s="160">
        <f t="shared" si="4"/>
        <v>15939</v>
      </c>
      <c r="Q14" s="160">
        <f t="shared" si="4"/>
        <v>8383</v>
      </c>
      <c r="V14" s="16"/>
      <c r="W14" s="16"/>
      <c r="X14" s="16"/>
      <c r="Y14" s="16"/>
      <c r="Z14" s="16"/>
      <c r="AA14" s="16"/>
    </row>
    <row r="15" spans="1:27" ht="15" customHeight="1" x14ac:dyDescent="0.3">
      <c r="A15" s="156" t="s">
        <v>430</v>
      </c>
      <c r="B15" s="22">
        <f t="shared" ref="B15:Q15" si="5">B38+B61+B84+B107+B130+B153</f>
        <v>5644</v>
      </c>
      <c r="C15" s="22">
        <f t="shared" si="5"/>
        <v>2629</v>
      </c>
      <c r="D15" s="22">
        <f t="shared" si="5"/>
        <v>2331</v>
      </c>
      <c r="E15" s="22">
        <f t="shared" si="5"/>
        <v>1340</v>
      </c>
      <c r="F15" s="22">
        <f t="shared" si="5"/>
        <v>879</v>
      </c>
      <c r="G15" s="22">
        <f t="shared" si="5"/>
        <v>257</v>
      </c>
      <c r="H15" s="22">
        <f t="shared" si="5"/>
        <v>1822</v>
      </c>
      <c r="I15" s="22">
        <f t="shared" si="5"/>
        <v>802</v>
      </c>
      <c r="J15" s="22">
        <f t="shared" si="5"/>
        <v>3366</v>
      </c>
      <c r="K15" s="22">
        <f t="shared" si="5"/>
        <v>2075</v>
      </c>
      <c r="L15" s="22">
        <f t="shared" si="5"/>
        <v>853</v>
      </c>
      <c r="M15" s="22">
        <f t="shared" si="5"/>
        <v>281</v>
      </c>
      <c r="N15" s="22">
        <f t="shared" si="5"/>
        <v>1661</v>
      </c>
      <c r="O15" s="22">
        <f t="shared" si="5"/>
        <v>696</v>
      </c>
      <c r="P15" s="160">
        <f t="shared" si="5"/>
        <v>16556</v>
      </c>
      <c r="Q15" s="160">
        <f t="shared" si="5"/>
        <v>8080</v>
      </c>
      <c r="V15" s="16"/>
      <c r="W15" s="16"/>
      <c r="X15" s="16"/>
      <c r="Y15" s="16"/>
      <c r="Z15" s="16"/>
      <c r="AA15" s="16"/>
    </row>
    <row r="16" spans="1:27" ht="15" customHeight="1" x14ac:dyDescent="0.3">
      <c r="A16" s="156" t="s">
        <v>434</v>
      </c>
      <c r="B16" s="22">
        <f t="shared" ref="B16:Q16" si="6">B39+B62+B85+B108+B131+B154</f>
        <v>3774</v>
      </c>
      <c r="C16" s="22">
        <f t="shared" si="6"/>
        <v>1613</v>
      </c>
      <c r="D16" s="22">
        <f t="shared" si="6"/>
        <v>1745</v>
      </c>
      <c r="E16" s="22">
        <f t="shared" si="6"/>
        <v>920</v>
      </c>
      <c r="F16" s="22">
        <f t="shared" si="6"/>
        <v>504</v>
      </c>
      <c r="G16" s="22">
        <f t="shared" si="6"/>
        <v>130</v>
      </c>
      <c r="H16" s="22">
        <f t="shared" si="6"/>
        <v>1307</v>
      </c>
      <c r="I16" s="22">
        <f t="shared" si="6"/>
        <v>556</v>
      </c>
      <c r="J16" s="22">
        <f t="shared" si="6"/>
        <v>3553</v>
      </c>
      <c r="K16" s="22">
        <f t="shared" si="6"/>
        <v>2086</v>
      </c>
      <c r="L16" s="22">
        <f t="shared" si="6"/>
        <v>634</v>
      </c>
      <c r="M16" s="22">
        <f t="shared" si="6"/>
        <v>158</v>
      </c>
      <c r="N16" s="22">
        <f t="shared" si="6"/>
        <v>1558</v>
      </c>
      <c r="O16" s="22">
        <f t="shared" si="6"/>
        <v>581</v>
      </c>
      <c r="P16" s="160">
        <f t="shared" si="6"/>
        <v>13075</v>
      </c>
      <c r="Q16" s="160">
        <f t="shared" si="6"/>
        <v>6044</v>
      </c>
      <c r="V16" s="16"/>
      <c r="W16" s="16"/>
      <c r="X16" s="16"/>
      <c r="Y16" s="16"/>
      <c r="Z16" s="16"/>
      <c r="AA16" s="16"/>
    </row>
    <row r="17" spans="1:27" ht="15" customHeight="1" x14ac:dyDescent="0.3">
      <c r="A17" s="156" t="s">
        <v>435</v>
      </c>
      <c r="B17" s="22">
        <f t="shared" ref="B17:Q17" si="7">B40+B63+B86+B109+B132+B155</f>
        <v>2248</v>
      </c>
      <c r="C17" s="22">
        <f t="shared" si="7"/>
        <v>900</v>
      </c>
      <c r="D17" s="22">
        <f t="shared" si="7"/>
        <v>1258</v>
      </c>
      <c r="E17" s="22">
        <f t="shared" si="7"/>
        <v>578</v>
      </c>
      <c r="F17" s="22">
        <f t="shared" si="7"/>
        <v>284</v>
      </c>
      <c r="G17" s="22">
        <f t="shared" si="7"/>
        <v>62</v>
      </c>
      <c r="H17" s="22">
        <f t="shared" si="7"/>
        <v>933</v>
      </c>
      <c r="I17" s="22">
        <f t="shared" si="7"/>
        <v>325</v>
      </c>
      <c r="J17" s="22">
        <f t="shared" si="7"/>
        <v>3001</v>
      </c>
      <c r="K17" s="22">
        <f t="shared" si="7"/>
        <v>1616</v>
      </c>
      <c r="L17" s="22">
        <f t="shared" si="7"/>
        <v>399</v>
      </c>
      <c r="M17" s="22">
        <f t="shared" si="7"/>
        <v>102</v>
      </c>
      <c r="N17" s="22">
        <f t="shared" si="7"/>
        <v>1338</v>
      </c>
      <c r="O17" s="22">
        <f t="shared" si="7"/>
        <v>446</v>
      </c>
      <c r="P17" s="160">
        <f t="shared" si="7"/>
        <v>9461</v>
      </c>
      <c r="Q17" s="160">
        <f t="shared" si="7"/>
        <v>4029</v>
      </c>
      <c r="V17" s="16"/>
      <c r="W17" s="16"/>
      <c r="X17" s="16"/>
      <c r="Y17" s="16"/>
      <c r="Z17" s="16"/>
      <c r="AA17" s="16"/>
    </row>
    <row r="18" spans="1:27" ht="15" customHeight="1" x14ac:dyDescent="0.3">
      <c r="A18" s="156" t="s">
        <v>436</v>
      </c>
      <c r="B18" s="22">
        <f t="shared" ref="B18:Q18" si="8">B41+B64+B87+B110+B133+B156</f>
        <v>864</v>
      </c>
      <c r="C18" s="22">
        <f t="shared" si="8"/>
        <v>311</v>
      </c>
      <c r="D18" s="22">
        <f t="shared" si="8"/>
        <v>627</v>
      </c>
      <c r="E18" s="22">
        <f t="shared" si="8"/>
        <v>275</v>
      </c>
      <c r="F18" s="22">
        <f t="shared" si="8"/>
        <v>113</v>
      </c>
      <c r="G18" s="22">
        <f t="shared" si="8"/>
        <v>22</v>
      </c>
      <c r="H18" s="22">
        <f t="shared" si="8"/>
        <v>556</v>
      </c>
      <c r="I18" s="22">
        <f t="shared" si="8"/>
        <v>193</v>
      </c>
      <c r="J18" s="22">
        <f t="shared" si="8"/>
        <v>2113</v>
      </c>
      <c r="K18" s="22">
        <f t="shared" si="8"/>
        <v>1005</v>
      </c>
      <c r="L18" s="22">
        <f t="shared" si="8"/>
        <v>228</v>
      </c>
      <c r="M18" s="22">
        <f t="shared" si="8"/>
        <v>56</v>
      </c>
      <c r="N18" s="22">
        <f t="shared" si="8"/>
        <v>907</v>
      </c>
      <c r="O18" s="22">
        <f t="shared" si="8"/>
        <v>287</v>
      </c>
      <c r="P18" s="160">
        <f t="shared" si="8"/>
        <v>5408</v>
      </c>
      <c r="Q18" s="160">
        <f t="shared" si="8"/>
        <v>2149</v>
      </c>
      <c r="V18" s="16"/>
      <c r="W18" s="16"/>
      <c r="X18" s="16"/>
      <c r="Y18" s="16"/>
      <c r="Z18" s="16"/>
      <c r="AA18" s="16"/>
    </row>
    <row r="19" spans="1:27" ht="15" customHeight="1" x14ac:dyDescent="0.3">
      <c r="A19" s="156" t="s">
        <v>437</v>
      </c>
      <c r="B19" s="22">
        <f t="shared" ref="B19:Q19" si="9">B42+B65+B88+B111+B134+B157</f>
        <v>272</v>
      </c>
      <c r="C19" s="22">
        <f t="shared" si="9"/>
        <v>94</v>
      </c>
      <c r="D19" s="22">
        <f t="shared" si="9"/>
        <v>340</v>
      </c>
      <c r="E19" s="22">
        <f t="shared" si="9"/>
        <v>136</v>
      </c>
      <c r="F19" s="22">
        <f t="shared" si="9"/>
        <v>47</v>
      </c>
      <c r="G19" s="22">
        <f t="shared" si="9"/>
        <v>7</v>
      </c>
      <c r="H19" s="22">
        <f t="shared" si="9"/>
        <v>250</v>
      </c>
      <c r="I19" s="22">
        <f t="shared" si="9"/>
        <v>85</v>
      </c>
      <c r="J19" s="22">
        <f t="shared" si="9"/>
        <v>1370</v>
      </c>
      <c r="K19" s="22">
        <f t="shared" si="9"/>
        <v>630</v>
      </c>
      <c r="L19" s="22">
        <f t="shared" si="9"/>
        <v>118</v>
      </c>
      <c r="M19" s="22">
        <f t="shared" si="9"/>
        <v>14</v>
      </c>
      <c r="N19" s="22">
        <f t="shared" si="9"/>
        <v>537</v>
      </c>
      <c r="O19" s="22">
        <f t="shared" si="9"/>
        <v>148</v>
      </c>
      <c r="P19" s="160">
        <f t="shared" si="9"/>
        <v>2934</v>
      </c>
      <c r="Q19" s="160">
        <f t="shared" si="9"/>
        <v>1114</v>
      </c>
      <c r="V19" s="16"/>
      <c r="W19" s="16"/>
      <c r="X19" s="16"/>
      <c r="Y19" s="16"/>
      <c r="Z19" s="16"/>
      <c r="AA19" s="16"/>
    </row>
    <row r="20" spans="1:27" ht="15" customHeight="1" x14ac:dyDescent="0.3">
      <c r="A20" s="156" t="s">
        <v>438</v>
      </c>
      <c r="B20" s="22">
        <f t="shared" ref="B20:Q20" si="10">B43+B66+B89+B112+B135+B158</f>
        <v>127</v>
      </c>
      <c r="C20" s="22">
        <f t="shared" si="10"/>
        <v>42</v>
      </c>
      <c r="D20" s="22">
        <f t="shared" si="10"/>
        <v>167</v>
      </c>
      <c r="E20" s="22">
        <f t="shared" si="10"/>
        <v>55</v>
      </c>
      <c r="F20" s="22">
        <f t="shared" si="10"/>
        <v>13</v>
      </c>
      <c r="G20" s="22">
        <f t="shared" si="10"/>
        <v>5</v>
      </c>
      <c r="H20" s="22">
        <f t="shared" si="10"/>
        <v>110</v>
      </c>
      <c r="I20" s="22">
        <f t="shared" si="10"/>
        <v>26</v>
      </c>
      <c r="J20" s="22">
        <f t="shared" si="10"/>
        <v>955</v>
      </c>
      <c r="K20" s="22">
        <f t="shared" si="10"/>
        <v>368</v>
      </c>
      <c r="L20" s="22">
        <f t="shared" si="10"/>
        <v>52</v>
      </c>
      <c r="M20" s="22">
        <f t="shared" si="10"/>
        <v>11</v>
      </c>
      <c r="N20" s="22">
        <f t="shared" si="10"/>
        <v>362</v>
      </c>
      <c r="O20" s="22">
        <f t="shared" si="10"/>
        <v>79</v>
      </c>
      <c r="P20" s="160">
        <f t="shared" si="10"/>
        <v>1786</v>
      </c>
      <c r="Q20" s="160">
        <f t="shared" si="10"/>
        <v>586</v>
      </c>
      <c r="V20" s="16"/>
      <c r="W20" s="16"/>
      <c r="X20" s="16"/>
      <c r="Y20" s="16"/>
      <c r="Z20" s="16"/>
      <c r="AA20" s="16"/>
    </row>
    <row r="21" spans="1:27" ht="15" customHeight="1" x14ac:dyDescent="0.3">
      <c r="A21" s="156" t="s">
        <v>38</v>
      </c>
      <c r="B21" s="22">
        <f t="shared" ref="B21:Q21" si="11">B44+B67+B90+B113+B136+B159</f>
        <v>73</v>
      </c>
      <c r="C21" s="22">
        <f t="shared" si="11"/>
        <v>38</v>
      </c>
      <c r="D21" s="22">
        <f t="shared" si="11"/>
        <v>50</v>
      </c>
      <c r="E21" s="22">
        <f t="shared" si="11"/>
        <v>22</v>
      </c>
      <c r="F21" s="22">
        <f t="shared" si="11"/>
        <v>5</v>
      </c>
      <c r="G21" s="22">
        <f t="shared" si="11"/>
        <v>4</v>
      </c>
      <c r="H21" s="22">
        <f t="shared" si="11"/>
        <v>35</v>
      </c>
      <c r="I21" s="22">
        <f t="shared" si="11"/>
        <v>6</v>
      </c>
      <c r="J21" s="22">
        <f t="shared" si="11"/>
        <v>425</v>
      </c>
      <c r="K21" s="22">
        <f t="shared" si="11"/>
        <v>179</v>
      </c>
      <c r="L21" s="22">
        <f t="shared" si="11"/>
        <v>16</v>
      </c>
      <c r="M21" s="22">
        <f t="shared" si="11"/>
        <v>2</v>
      </c>
      <c r="N21" s="22">
        <f t="shared" si="11"/>
        <v>120</v>
      </c>
      <c r="O21" s="22">
        <f t="shared" si="11"/>
        <v>19</v>
      </c>
      <c r="P21" s="160">
        <f t="shared" si="11"/>
        <v>724</v>
      </c>
      <c r="Q21" s="160">
        <f t="shared" si="11"/>
        <v>270</v>
      </c>
      <c r="V21" s="16"/>
      <c r="W21" s="16"/>
      <c r="X21" s="16"/>
      <c r="Y21" s="16"/>
      <c r="Z21" s="16"/>
      <c r="AA21" s="16"/>
    </row>
    <row r="22" spans="1:27" ht="18" customHeight="1" x14ac:dyDescent="0.3">
      <c r="A22" s="144" t="s">
        <v>331</v>
      </c>
      <c r="B22" s="141">
        <f t="shared" ref="B22:Q22" si="12">B45+B68+B91+B114+B137+B160</f>
        <v>34954</v>
      </c>
      <c r="C22" s="141">
        <f t="shared" si="12"/>
        <v>17295</v>
      </c>
      <c r="D22" s="141">
        <f t="shared" si="12"/>
        <v>11034</v>
      </c>
      <c r="E22" s="141">
        <f t="shared" si="12"/>
        <v>6271</v>
      </c>
      <c r="F22" s="141">
        <f t="shared" si="12"/>
        <v>4706</v>
      </c>
      <c r="G22" s="141">
        <f t="shared" si="12"/>
        <v>1656</v>
      </c>
      <c r="H22" s="141">
        <f t="shared" si="12"/>
        <v>8873</v>
      </c>
      <c r="I22" s="141">
        <f t="shared" si="12"/>
        <v>3986</v>
      </c>
      <c r="J22" s="141">
        <f t="shared" si="12"/>
        <v>17822</v>
      </c>
      <c r="K22" s="141">
        <f t="shared" si="12"/>
        <v>9996</v>
      </c>
      <c r="L22" s="141">
        <f t="shared" si="12"/>
        <v>3597</v>
      </c>
      <c r="M22" s="141">
        <f t="shared" si="12"/>
        <v>1172</v>
      </c>
      <c r="N22" s="141">
        <f t="shared" si="12"/>
        <v>8371</v>
      </c>
      <c r="O22" s="141">
        <f t="shared" si="12"/>
        <v>3257</v>
      </c>
      <c r="P22" s="141">
        <f t="shared" si="12"/>
        <v>89357</v>
      </c>
      <c r="Q22" s="141">
        <f t="shared" si="12"/>
        <v>43633</v>
      </c>
      <c r="V22" s="16"/>
      <c r="W22" s="16"/>
      <c r="X22" s="16"/>
      <c r="Y22" s="16"/>
      <c r="Z22" s="16"/>
      <c r="AA22" s="16"/>
    </row>
    <row r="23" spans="1:27" ht="18" customHeight="1" x14ac:dyDescent="0.3">
      <c r="A23" s="451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</row>
    <row r="24" spans="1:27" s="16" customFormat="1" x14ac:dyDescent="0.25">
      <c r="A24" s="470" t="s">
        <v>411</v>
      </c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</row>
    <row r="25" spans="1:27" s="16" customFormat="1" x14ac:dyDescent="0.25">
      <c r="A25" s="470" t="s">
        <v>380</v>
      </c>
      <c r="B25" s="491"/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</row>
    <row r="26" spans="1:27" s="16" customFormat="1" x14ac:dyDescent="0.25">
      <c r="A26" s="470" t="s">
        <v>35</v>
      </c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</row>
    <row r="27" spans="1:27" s="16" customFormat="1" x14ac:dyDescent="0.25">
      <c r="A27" s="470" t="s">
        <v>397</v>
      </c>
      <c r="B27" s="491"/>
      <c r="C27" s="491"/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1"/>
      <c r="P27" s="491"/>
      <c r="Q27" s="491"/>
    </row>
    <row r="28" spans="1:27" s="134" customFormat="1" ht="13" x14ac:dyDescent="0.3"/>
    <row r="29" spans="1:27" ht="13" x14ac:dyDescent="0.3">
      <c r="A29" s="134" t="s">
        <v>369</v>
      </c>
    </row>
    <row r="30" spans="1:27" ht="13" x14ac:dyDescent="0.3">
      <c r="A30" s="134"/>
    </row>
    <row r="31" spans="1:27" ht="13" x14ac:dyDescent="0.3">
      <c r="A31" s="146" t="s">
        <v>392</v>
      </c>
      <c r="B31" s="489" t="s">
        <v>353</v>
      </c>
      <c r="C31" s="490"/>
      <c r="D31" s="489" t="s">
        <v>354</v>
      </c>
      <c r="E31" s="490"/>
      <c r="F31" s="489" t="s">
        <v>355</v>
      </c>
      <c r="G31" s="490"/>
      <c r="H31" s="489" t="s">
        <v>356</v>
      </c>
      <c r="I31" s="490"/>
      <c r="J31" s="489" t="s">
        <v>357</v>
      </c>
      <c r="K31" s="490"/>
      <c r="L31" s="492" t="s">
        <v>358</v>
      </c>
      <c r="M31" s="493"/>
      <c r="N31" s="492" t="s">
        <v>359</v>
      </c>
      <c r="O31" s="493"/>
      <c r="P31" s="495" t="s">
        <v>331</v>
      </c>
      <c r="Q31" s="496"/>
    </row>
    <row r="32" spans="1:27" ht="13" x14ac:dyDescent="0.3">
      <c r="A32" s="147"/>
      <c r="B32" s="148" t="s">
        <v>375</v>
      </c>
      <c r="C32" s="148" t="s">
        <v>330</v>
      </c>
      <c r="D32" s="148" t="s">
        <v>375</v>
      </c>
      <c r="E32" s="148" t="s">
        <v>330</v>
      </c>
      <c r="F32" s="148" t="s">
        <v>375</v>
      </c>
      <c r="G32" s="148" t="s">
        <v>330</v>
      </c>
      <c r="H32" s="148" t="s">
        <v>375</v>
      </c>
      <c r="I32" s="148" t="s">
        <v>330</v>
      </c>
      <c r="J32" s="148" t="s">
        <v>375</v>
      </c>
      <c r="K32" s="148" t="s">
        <v>330</v>
      </c>
      <c r="L32" s="149" t="s">
        <v>375</v>
      </c>
      <c r="M32" s="149" t="s">
        <v>330</v>
      </c>
      <c r="N32" s="149" t="s">
        <v>375</v>
      </c>
      <c r="O32" s="447" t="s">
        <v>330</v>
      </c>
      <c r="P32" s="150" t="s">
        <v>375</v>
      </c>
      <c r="Q32" s="150" t="s">
        <v>330</v>
      </c>
    </row>
    <row r="33" spans="1:17" ht="15" customHeight="1" x14ac:dyDescent="0.3">
      <c r="A33" s="155" t="s">
        <v>425</v>
      </c>
      <c r="B33" s="106">
        <v>379</v>
      </c>
      <c r="C33" s="106">
        <v>256</v>
      </c>
      <c r="D33" s="106">
        <v>7</v>
      </c>
      <c r="E33" s="106">
        <v>6</v>
      </c>
      <c r="F33" s="106">
        <v>15</v>
      </c>
      <c r="G33" s="106">
        <v>11</v>
      </c>
      <c r="H33" s="106">
        <v>9.0000000000000071</v>
      </c>
      <c r="I33" s="106">
        <v>3</v>
      </c>
      <c r="J33" s="106">
        <v>6</v>
      </c>
      <c r="K33" s="106">
        <v>5</v>
      </c>
      <c r="L33" s="106">
        <v>0</v>
      </c>
      <c r="M33" s="106">
        <v>0</v>
      </c>
      <c r="N33" s="106">
        <v>0</v>
      </c>
      <c r="O33" s="106">
        <v>0</v>
      </c>
      <c r="P33" s="163">
        <f t="shared" ref="P33:P44" si="13">B33+D33+F33+H33+J33+L33+N33</f>
        <v>416</v>
      </c>
      <c r="Q33" s="163">
        <f t="shared" ref="Q33:Q44" si="14">C33+E33+G33+I33+K33+M33+O33</f>
        <v>281</v>
      </c>
    </row>
    <row r="34" spans="1:17" ht="15" customHeight="1" x14ac:dyDescent="0.3">
      <c r="A34" s="156" t="s">
        <v>426</v>
      </c>
      <c r="B34" s="22">
        <v>1730</v>
      </c>
      <c r="C34" s="22">
        <v>1088</v>
      </c>
      <c r="D34" s="22">
        <v>58</v>
      </c>
      <c r="E34" s="22">
        <v>45</v>
      </c>
      <c r="F34" s="22">
        <v>103</v>
      </c>
      <c r="G34" s="22">
        <v>60</v>
      </c>
      <c r="H34" s="22">
        <v>112</v>
      </c>
      <c r="I34" s="22">
        <v>60</v>
      </c>
      <c r="J34" s="22">
        <v>16</v>
      </c>
      <c r="K34" s="22">
        <v>11</v>
      </c>
      <c r="L34" s="22">
        <v>3</v>
      </c>
      <c r="M34" s="22">
        <v>1</v>
      </c>
      <c r="N34" s="22">
        <v>8</v>
      </c>
      <c r="O34" s="22">
        <v>6</v>
      </c>
      <c r="P34" s="160">
        <f t="shared" si="13"/>
        <v>2030</v>
      </c>
      <c r="Q34" s="160">
        <f t="shared" si="14"/>
        <v>1271</v>
      </c>
    </row>
    <row r="35" spans="1:17" ht="15" customHeight="1" x14ac:dyDescent="0.3">
      <c r="A35" s="156" t="s">
        <v>427</v>
      </c>
      <c r="B35" s="22">
        <v>3459</v>
      </c>
      <c r="C35" s="22">
        <v>1984</v>
      </c>
      <c r="D35" s="22">
        <v>443</v>
      </c>
      <c r="E35" s="22">
        <v>327</v>
      </c>
      <c r="F35" s="22">
        <v>447</v>
      </c>
      <c r="G35" s="22">
        <v>233</v>
      </c>
      <c r="H35" s="22">
        <v>437</v>
      </c>
      <c r="I35" s="22">
        <v>267</v>
      </c>
      <c r="J35" s="22">
        <v>121</v>
      </c>
      <c r="K35" s="22">
        <v>80</v>
      </c>
      <c r="L35" s="22">
        <v>58</v>
      </c>
      <c r="M35" s="22">
        <v>21</v>
      </c>
      <c r="N35" s="22">
        <v>76</v>
      </c>
      <c r="O35" s="22">
        <v>49</v>
      </c>
      <c r="P35" s="160">
        <f t="shared" si="13"/>
        <v>5041</v>
      </c>
      <c r="Q35" s="160">
        <f t="shared" si="14"/>
        <v>2961</v>
      </c>
    </row>
    <row r="36" spans="1:17" ht="15" customHeight="1" x14ac:dyDescent="0.3">
      <c r="A36" s="156" t="s">
        <v>428</v>
      </c>
      <c r="B36" s="22">
        <v>3709</v>
      </c>
      <c r="C36" s="22">
        <v>1977</v>
      </c>
      <c r="D36" s="22">
        <v>1053</v>
      </c>
      <c r="E36" s="22">
        <v>703</v>
      </c>
      <c r="F36" s="22">
        <v>842</v>
      </c>
      <c r="G36" s="22">
        <v>317</v>
      </c>
      <c r="H36" s="22">
        <v>788</v>
      </c>
      <c r="I36" s="22">
        <v>433</v>
      </c>
      <c r="J36" s="22">
        <v>639</v>
      </c>
      <c r="K36" s="22">
        <v>453</v>
      </c>
      <c r="L36" s="22">
        <v>301</v>
      </c>
      <c r="M36" s="22">
        <v>151</v>
      </c>
      <c r="N36" s="22">
        <v>358</v>
      </c>
      <c r="O36" s="22">
        <v>223</v>
      </c>
      <c r="P36" s="160">
        <f t="shared" si="13"/>
        <v>7690</v>
      </c>
      <c r="Q36" s="160">
        <f t="shared" si="14"/>
        <v>4257</v>
      </c>
    </row>
    <row r="37" spans="1:17" ht="15" customHeight="1" x14ac:dyDescent="0.3">
      <c r="A37" s="156" t="s">
        <v>429</v>
      </c>
      <c r="B37" s="22">
        <v>3239</v>
      </c>
      <c r="C37" s="22">
        <v>1656</v>
      </c>
      <c r="D37" s="22">
        <v>1280</v>
      </c>
      <c r="E37" s="22">
        <v>830</v>
      </c>
      <c r="F37" s="22">
        <v>753</v>
      </c>
      <c r="G37" s="22">
        <v>284</v>
      </c>
      <c r="H37" s="22">
        <v>839</v>
      </c>
      <c r="I37" s="22">
        <v>418</v>
      </c>
      <c r="J37" s="22">
        <v>1354</v>
      </c>
      <c r="K37" s="22">
        <v>891</v>
      </c>
      <c r="L37" s="22">
        <v>626</v>
      </c>
      <c r="M37" s="22">
        <v>257</v>
      </c>
      <c r="N37" s="22">
        <v>746</v>
      </c>
      <c r="O37" s="22">
        <v>380</v>
      </c>
      <c r="P37" s="160">
        <f t="shared" si="13"/>
        <v>8837</v>
      </c>
      <c r="Q37" s="160">
        <f t="shared" si="14"/>
        <v>4716</v>
      </c>
    </row>
    <row r="38" spans="1:17" ht="15" customHeight="1" x14ac:dyDescent="0.3">
      <c r="A38" s="156" t="s">
        <v>430</v>
      </c>
      <c r="B38" s="22">
        <v>2234</v>
      </c>
      <c r="C38" s="22">
        <v>1028</v>
      </c>
      <c r="D38" s="22">
        <v>1093</v>
      </c>
      <c r="E38" s="22">
        <v>641</v>
      </c>
      <c r="F38" s="22">
        <v>537</v>
      </c>
      <c r="G38" s="22">
        <v>140</v>
      </c>
      <c r="H38" s="22">
        <v>760</v>
      </c>
      <c r="I38" s="22">
        <v>336</v>
      </c>
      <c r="J38" s="22">
        <v>1992</v>
      </c>
      <c r="K38" s="22">
        <v>1219</v>
      </c>
      <c r="L38" s="22">
        <v>577</v>
      </c>
      <c r="M38" s="22">
        <v>184</v>
      </c>
      <c r="N38" s="22">
        <v>905</v>
      </c>
      <c r="O38" s="22">
        <v>389</v>
      </c>
      <c r="P38" s="160">
        <f t="shared" si="13"/>
        <v>8098</v>
      </c>
      <c r="Q38" s="160">
        <f t="shared" si="14"/>
        <v>3937</v>
      </c>
    </row>
    <row r="39" spans="1:17" ht="15" customHeight="1" x14ac:dyDescent="0.3">
      <c r="A39" s="156" t="s">
        <v>434</v>
      </c>
      <c r="B39" s="22">
        <v>1266</v>
      </c>
      <c r="C39" s="22">
        <v>553</v>
      </c>
      <c r="D39" s="22">
        <v>717</v>
      </c>
      <c r="E39" s="22">
        <v>407</v>
      </c>
      <c r="F39" s="22">
        <v>279</v>
      </c>
      <c r="G39" s="22">
        <v>75</v>
      </c>
      <c r="H39" s="22">
        <v>458</v>
      </c>
      <c r="I39" s="22">
        <v>215</v>
      </c>
      <c r="J39" s="22">
        <v>1894</v>
      </c>
      <c r="K39" s="22">
        <v>1116</v>
      </c>
      <c r="L39" s="22">
        <v>404</v>
      </c>
      <c r="M39" s="22">
        <v>105</v>
      </c>
      <c r="N39" s="22">
        <v>681</v>
      </c>
      <c r="O39" s="22">
        <v>273</v>
      </c>
      <c r="P39" s="160">
        <f t="shared" si="13"/>
        <v>5699</v>
      </c>
      <c r="Q39" s="160">
        <f t="shared" si="14"/>
        <v>2744</v>
      </c>
    </row>
    <row r="40" spans="1:17" ht="15" customHeight="1" x14ac:dyDescent="0.3">
      <c r="A40" s="156" t="s">
        <v>435</v>
      </c>
      <c r="B40" s="22">
        <v>576</v>
      </c>
      <c r="C40" s="22">
        <v>237</v>
      </c>
      <c r="D40" s="22">
        <v>381</v>
      </c>
      <c r="E40" s="22">
        <v>193</v>
      </c>
      <c r="F40" s="22">
        <v>137</v>
      </c>
      <c r="G40" s="22">
        <v>29</v>
      </c>
      <c r="H40" s="22">
        <v>288</v>
      </c>
      <c r="I40" s="22">
        <v>105</v>
      </c>
      <c r="J40" s="22">
        <v>1312</v>
      </c>
      <c r="K40" s="22">
        <v>695</v>
      </c>
      <c r="L40" s="22">
        <v>217</v>
      </c>
      <c r="M40" s="22">
        <v>54</v>
      </c>
      <c r="N40" s="22">
        <v>452</v>
      </c>
      <c r="O40" s="22">
        <v>141</v>
      </c>
      <c r="P40" s="160">
        <f t="shared" si="13"/>
        <v>3363</v>
      </c>
      <c r="Q40" s="160">
        <f t="shared" si="14"/>
        <v>1454</v>
      </c>
    </row>
    <row r="41" spans="1:17" ht="15" customHeight="1" x14ac:dyDescent="0.3">
      <c r="A41" s="156" t="s">
        <v>436</v>
      </c>
      <c r="B41" s="22">
        <v>181</v>
      </c>
      <c r="C41" s="22">
        <v>78</v>
      </c>
      <c r="D41" s="22">
        <v>158</v>
      </c>
      <c r="E41" s="22">
        <v>73</v>
      </c>
      <c r="F41" s="22">
        <v>33</v>
      </c>
      <c r="G41" s="22">
        <v>5</v>
      </c>
      <c r="H41" s="22">
        <v>121</v>
      </c>
      <c r="I41" s="22">
        <v>51</v>
      </c>
      <c r="J41" s="22">
        <v>750</v>
      </c>
      <c r="K41" s="22">
        <v>351</v>
      </c>
      <c r="L41" s="22">
        <v>116</v>
      </c>
      <c r="M41" s="22">
        <v>27</v>
      </c>
      <c r="N41" s="22">
        <v>250</v>
      </c>
      <c r="O41" s="22">
        <v>73</v>
      </c>
      <c r="P41" s="160">
        <f t="shared" si="13"/>
        <v>1609</v>
      </c>
      <c r="Q41" s="160">
        <f t="shared" si="14"/>
        <v>658</v>
      </c>
    </row>
    <row r="42" spans="1:17" ht="15" customHeight="1" x14ac:dyDescent="0.3">
      <c r="A42" s="156" t="s">
        <v>437</v>
      </c>
      <c r="B42" s="22">
        <v>41</v>
      </c>
      <c r="C42" s="22">
        <v>18</v>
      </c>
      <c r="D42" s="22">
        <v>66</v>
      </c>
      <c r="E42" s="22">
        <v>34</v>
      </c>
      <c r="F42" s="22">
        <v>10</v>
      </c>
      <c r="G42" s="22">
        <v>2</v>
      </c>
      <c r="H42" s="22">
        <v>34</v>
      </c>
      <c r="I42" s="22">
        <v>16</v>
      </c>
      <c r="J42" s="22">
        <v>384</v>
      </c>
      <c r="K42" s="22">
        <v>177</v>
      </c>
      <c r="L42" s="22">
        <v>50</v>
      </c>
      <c r="M42" s="22">
        <v>5</v>
      </c>
      <c r="N42" s="22">
        <v>94</v>
      </c>
      <c r="O42" s="22">
        <v>22</v>
      </c>
      <c r="P42" s="160">
        <f t="shared" si="13"/>
        <v>679</v>
      </c>
      <c r="Q42" s="160">
        <f t="shared" si="14"/>
        <v>274</v>
      </c>
    </row>
    <row r="43" spans="1:17" ht="15" customHeight="1" x14ac:dyDescent="0.3">
      <c r="A43" s="156" t="s">
        <v>438</v>
      </c>
      <c r="B43" s="22">
        <v>12</v>
      </c>
      <c r="C43" s="22">
        <v>5</v>
      </c>
      <c r="D43" s="22">
        <v>16</v>
      </c>
      <c r="E43" s="22">
        <v>7</v>
      </c>
      <c r="F43" s="22">
        <v>0</v>
      </c>
      <c r="G43" s="22">
        <v>0</v>
      </c>
      <c r="H43" s="22">
        <v>14</v>
      </c>
      <c r="I43" s="22">
        <v>5</v>
      </c>
      <c r="J43" s="22">
        <v>164</v>
      </c>
      <c r="K43" s="22">
        <v>75</v>
      </c>
      <c r="L43" s="22">
        <v>26</v>
      </c>
      <c r="M43" s="22">
        <v>8</v>
      </c>
      <c r="N43" s="22">
        <v>43</v>
      </c>
      <c r="O43" s="22">
        <v>7</v>
      </c>
      <c r="P43" s="160">
        <f t="shared" si="13"/>
        <v>275</v>
      </c>
      <c r="Q43" s="160">
        <f t="shared" si="14"/>
        <v>107</v>
      </c>
    </row>
    <row r="44" spans="1:17" ht="15" customHeight="1" x14ac:dyDescent="0.3">
      <c r="A44" s="156" t="s">
        <v>38</v>
      </c>
      <c r="B44" s="22">
        <v>39</v>
      </c>
      <c r="C44" s="22">
        <v>29</v>
      </c>
      <c r="D44" s="22">
        <v>19</v>
      </c>
      <c r="E44" s="22">
        <v>15</v>
      </c>
      <c r="F44" s="22">
        <v>3</v>
      </c>
      <c r="G44" s="22">
        <v>3</v>
      </c>
      <c r="H44" s="22">
        <v>3</v>
      </c>
      <c r="I44" s="22">
        <v>2</v>
      </c>
      <c r="J44" s="22">
        <v>125</v>
      </c>
      <c r="K44" s="22">
        <v>61</v>
      </c>
      <c r="L44" s="22">
        <v>7</v>
      </c>
      <c r="M44" s="22">
        <v>1</v>
      </c>
      <c r="N44" s="22">
        <v>19</v>
      </c>
      <c r="O44" s="22">
        <v>4</v>
      </c>
      <c r="P44" s="160">
        <f t="shared" si="13"/>
        <v>215</v>
      </c>
      <c r="Q44" s="160">
        <f t="shared" si="14"/>
        <v>115</v>
      </c>
    </row>
    <row r="45" spans="1:17" ht="17.25" customHeight="1" x14ac:dyDescent="0.3">
      <c r="A45" s="144" t="s">
        <v>331</v>
      </c>
      <c r="B45" s="141">
        <f t="shared" ref="B45:Q45" si="15">SUM(B33:B44)</f>
        <v>16865</v>
      </c>
      <c r="C45" s="141">
        <f t="shared" si="15"/>
        <v>8909</v>
      </c>
      <c r="D45" s="141">
        <f t="shared" si="15"/>
        <v>5291</v>
      </c>
      <c r="E45" s="141">
        <f t="shared" si="15"/>
        <v>3281</v>
      </c>
      <c r="F45" s="141">
        <f t="shared" si="15"/>
        <v>3159</v>
      </c>
      <c r="G45" s="141">
        <f t="shared" si="15"/>
        <v>1159</v>
      </c>
      <c r="H45" s="141">
        <f t="shared" si="15"/>
        <v>3863</v>
      </c>
      <c r="I45" s="141">
        <f t="shared" si="15"/>
        <v>1911</v>
      </c>
      <c r="J45" s="141">
        <f t="shared" si="15"/>
        <v>8757</v>
      </c>
      <c r="K45" s="141">
        <f t="shared" si="15"/>
        <v>5134</v>
      </c>
      <c r="L45" s="141">
        <f t="shared" si="15"/>
        <v>2385</v>
      </c>
      <c r="M45" s="141">
        <f t="shared" si="15"/>
        <v>814</v>
      </c>
      <c r="N45" s="141">
        <f t="shared" si="15"/>
        <v>3632</v>
      </c>
      <c r="O45" s="141">
        <f t="shared" si="15"/>
        <v>1567</v>
      </c>
      <c r="P45" s="141">
        <f t="shared" si="15"/>
        <v>43952</v>
      </c>
      <c r="Q45" s="141">
        <f t="shared" si="15"/>
        <v>22775</v>
      </c>
    </row>
    <row r="47" spans="1:17" s="16" customFormat="1" x14ac:dyDescent="0.25">
      <c r="A47" s="470" t="s">
        <v>412</v>
      </c>
      <c r="B47" s="491"/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491"/>
      <c r="P47" s="491"/>
      <c r="Q47" s="491"/>
    </row>
    <row r="48" spans="1:17" s="16" customFormat="1" x14ac:dyDescent="0.25">
      <c r="A48" s="470" t="s">
        <v>380</v>
      </c>
      <c r="B48" s="491"/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</row>
    <row r="49" spans="1:17" s="16" customFormat="1" x14ac:dyDescent="0.25">
      <c r="A49" s="470" t="s">
        <v>35</v>
      </c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</row>
    <row r="50" spans="1:17" s="16" customFormat="1" x14ac:dyDescent="0.25">
      <c r="A50" s="470" t="s">
        <v>397</v>
      </c>
      <c r="B50" s="491"/>
      <c r="C50" s="491"/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</row>
    <row r="51" spans="1:17" s="134" customFormat="1" ht="13" x14ac:dyDescent="0.3"/>
    <row r="52" spans="1:17" ht="13" x14ac:dyDescent="0.3">
      <c r="A52" s="134" t="s">
        <v>374</v>
      </c>
    </row>
    <row r="53" spans="1:17" ht="13" x14ac:dyDescent="0.3">
      <c r="A53" s="134"/>
    </row>
    <row r="54" spans="1:17" ht="13" x14ac:dyDescent="0.3">
      <c r="A54" s="146" t="s">
        <v>392</v>
      </c>
      <c r="B54" s="489" t="s">
        <v>353</v>
      </c>
      <c r="C54" s="490"/>
      <c r="D54" s="489" t="s">
        <v>354</v>
      </c>
      <c r="E54" s="490"/>
      <c r="F54" s="489" t="s">
        <v>355</v>
      </c>
      <c r="G54" s="490"/>
      <c r="H54" s="489" t="s">
        <v>356</v>
      </c>
      <c r="I54" s="490"/>
      <c r="J54" s="489" t="s">
        <v>357</v>
      </c>
      <c r="K54" s="490"/>
      <c r="L54" s="492" t="s">
        <v>358</v>
      </c>
      <c r="M54" s="493"/>
      <c r="N54" s="492" t="s">
        <v>359</v>
      </c>
      <c r="O54" s="493"/>
      <c r="P54" s="495" t="s">
        <v>331</v>
      </c>
      <c r="Q54" s="496"/>
    </row>
    <row r="55" spans="1:17" ht="13" x14ac:dyDescent="0.3">
      <c r="A55" s="147"/>
      <c r="B55" s="148" t="s">
        <v>375</v>
      </c>
      <c r="C55" s="148" t="s">
        <v>330</v>
      </c>
      <c r="D55" s="148" t="s">
        <v>375</v>
      </c>
      <c r="E55" s="148" t="s">
        <v>330</v>
      </c>
      <c r="F55" s="148" t="s">
        <v>375</v>
      </c>
      <c r="G55" s="148" t="s">
        <v>330</v>
      </c>
      <c r="H55" s="148" t="s">
        <v>375</v>
      </c>
      <c r="I55" s="148" t="s">
        <v>330</v>
      </c>
      <c r="J55" s="148" t="s">
        <v>375</v>
      </c>
      <c r="K55" s="148" t="s">
        <v>330</v>
      </c>
      <c r="L55" s="149" t="s">
        <v>375</v>
      </c>
      <c r="M55" s="149" t="s">
        <v>330</v>
      </c>
      <c r="N55" s="149" t="s">
        <v>375</v>
      </c>
      <c r="O55" s="447" t="s">
        <v>330</v>
      </c>
      <c r="P55" s="150" t="s">
        <v>375</v>
      </c>
      <c r="Q55" s="150" t="s">
        <v>330</v>
      </c>
    </row>
    <row r="56" spans="1:17" ht="15" customHeight="1" x14ac:dyDescent="0.3">
      <c r="A56" s="155" t="s">
        <v>425</v>
      </c>
      <c r="B56" s="106">
        <v>16</v>
      </c>
      <c r="C56" s="106">
        <v>12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63">
        <f t="shared" ref="P56:P67" si="16">B56+D56+F56+H56+J56+L56+N56</f>
        <v>16</v>
      </c>
      <c r="Q56" s="163">
        <f t="shared" ref="Q56:Q67" si="17">C56+E56+G56+I56+K56+M56+O56</f>
        <v>12</v>
      </c>
    </row>
    <row r="57" spans="1:17" ht="15" customHeight="1" x14ac:dyDescent="0.3">
      <c r="A57" s="156" t="s">
        <v>426</v>
      </c>
      <c r="B57" s="22">
        <v>100</v>
      </c>
      <c r="C57" s="22">
        <v>59</v>
      </c>
      <c r="D57" s="22">
        <v>1</v>
      </c>
      <c r="E57" s="22">
        <v>1</v>
      </c>
      <c r="F57" s="22">
        <v>2</v>
      </c>
      <c r="G57" s="22">
        <v>1</v>
      </c>
      <c r="H57" s="22">
        <v>3</v>
      </c>
      <c r="I57" s="22">
        <v>2</v>
      </c>
      <c r="J57" s="22">
        <v>0</v>
      </c>
      <c r="K57" s="22">
        <v>0</v>
      </c>
      <c r="L57" s="22">
        <v>0</v>
      </c>
      <c r="M57" s="22">
        <v>0</v>
      </c>
      <c r="N57" s="22">
        <v>1</v>
      </c>
      <c r="O57" s="22">
        <v>0</v>
      </c>
      <c r="P57" s="160">
        <f t="shared" si="16"/>
        <v>107</v>
      </c>
      <c r="Q57" s="160">
        <f t="shared" si="17"/>
        <v>63</v>
      </c>
    </row>
    <row r="58" spans="1:17" ht="15" customHeight="1" x14ac:dyDescent="0.3">
      <c r="A58" s="156" t="s">
        <v>427</v>
      </c>
      <c r="B58" s="22">
        <v>276</v>
      </c>
      <c r="C58" s="22">
        <v>136</v>
      </c>
      <c r="D58" s="22">
        <v>15</v>
      </c>
      <c r="E58" s="22">
        <v>9</v>
      </c>
      <c r="F58" s="22">
        <v>7</v>
      </c>
      <c r="G58" s="22">
        <v>2</v>
      </c>
      <c r="H58" s="22">
        <v>21</v>
      </c>
      <c r="I58" s="22">
        <v>7</v>
      </c>
      <c r="J58" s="22">
        <v>0</v>
      </c>
      <c r="K58" s="22">
        <v>0</v>
      </c>
      <c r="L58" s="22">
        <v>0</v>
      </c>
      <c r="M58" s="22">
        <v>0</v>
      </c>
      <c r="N58" s="22">
        <v>1</v>
      </c>
      <c r="O58" s="22">
        <v>0</v>
      </c>
      <c r="P58" s="160">
        <f t="shared" si="16"/>
        <v>320</v>
      </c>
      <c r="Q58" s="160">
        <f t="shared" si="17"/>
        <v>154</v>
      </c>
    </row>
    <row r="59" spans="1:17" ht="15" customHeight="1" x14ac:dyDescent="0.3">
      <c r="A59" s="156" t="s">
        <v>428</v>
      </c>
      <c r="B59" s="22">
        <v>510</v>
      </c>
      <c r="C59" s="22">
        <v>245</v>
      </c>
      <c r="D59" s="22">
        <v>76</v>
      </c>
      <c r="E59" s="22">
        <v>43</v>
      </c>
      <c r="F59" s="22">
        <v>19</v>
      </c>
      <c r="G59" s="22">
        <v>4</v>
      </c>
      <c r="H59" s="22">
        <v>67</v>
      </c>
      <c r="I59" s="22">
        <v>38</v>
      </c>
      <c r="J59" s="22">
        <v>29</v>
      </c>
      <c r="K59" s="22">
        <v>20</v>
      </c>
      <c r="L59" s="22">
        <v>3</v>
      </c>
      <c r="M59" s="22">
        <v>0</v>
      </c>
      <c r="N59" s="22">
        <v>21</v>
      </c>
      <c r="O59" s="22">
        <v>12</v>
      </c>
      <c r="P59" s="160">
        <f t="shared" si="16"/>
        <v>725</v>
      </c>
      <c r="Q59" s="160">
        <f t="shared" si="17"/>
        <v>362</v>
      </c>
    </row>
    <row r="60" spans="1:17" ht="15" customHeight="1" x14ac:dyDescent="0.3">
      <c r="A60" s="156" t="s">
        <v>429</v>
      </c>
      <c r="B60" s="22">
        <v>547</v>
      </c>
      <c r="C60" s="22">
        <v>257</v>
      </c>
      <c r="D60" s="22">
        <v>120</v>
      </c>
      <c r="E60" s="22">
        <v>77</v>
      </c>
      <c r="F60" s="22">
        <v>19</v>
      </c>
      <c r="G60" s="22">
        <v>3</v>
      </c>
      <c r="H60" s="22">
        <v>135</v>
      </c>
      <c r="I60" s="22">
        <v>73</v>
      </c>
      <c r="J60" s="22">
        <v>105</v>
      </c>
      <c r="K60" s="22">
        <v>79</v>
      </c>
      <c r="L60" s="22">
        <v>20</v>
      </c>
      <c r="M60" s="22">
        <v>6</v>
      </c>
      <c r="N60" s="22">
        <v>54</v>
      </c>
      <c r="O60" s="22">
        <v>36</v>
      </c>
      <c r="P60" s="160">
        <f t="shared" si="16"/>
        <v>1000</v>
      </c>
      <c r="Q60" s="160">
        <f t="shared" si="17"/>
        <v>531</v>
      </c>
    </row>
    <row r="61" spans="1:17" ht="15" customHeight="1" x14ac:dyDescent="0.3">
      <c r="A61" s="156" t="s">
        <v>430</v>
      </c>
      <c r="B61" s="22">
        <v>556</v>
      </c>
      <c r="C61" s="22">
        <v>252</v>
      </c>
      <c r="D61" s="22">
        <v>220</v>
      </c>
      <c r="E61" s="22">
        <v>138</v>
      </c>
      <c r="F61" s="22">
        <v>49</v>
      </c>
      <c r="G61" s="22">
        <v>14</v>
      </c>
      <c r="H61" s="22">
        <v>168</v>
      </c>
      <c r="I61" s="22">
        <v>68</v>
      </c>
      <c r="J61" s="22">
        <v>181</v>
      </c>
      <c r="K61" s="22">
        <v>133</v>
      </c>
      <c r="L61" s="22">
        <v>28</v>
      </c>
      <c r="M61" s="22">
        <v>8</v>
      </c>
      <c r="N61" s="22">
        <v>115</v>
      </c>
      <c r="O61" s="22">
        <v>48</v>
      </c>
      <c r="P61" s="160">
        <f t="shared" si="16"/>
        <v>1317</v>
      </c>
      <c r="Q61" s="160">
        <f t="shared" si="17"/>
        <v>661</v>
      </c>
    </row>
    <row r="62" spans="1:17" ht="15" customHeight="1" x14ac:dyDescent="0.3">
      <c r="A62" s="156" t="s">
        <v>434</v>
      </c>
      <c r="B62" s="22">
        <v>383</v>
      </c>
      <c r="C62" s="22">
        <v>129</v>
      </c>
      <c r="D62" s="22">
        <v>149</v>
      </c>
      <c r="E62" s="22">
        <v>87</v>
      </c>
      <c r="F62" s="22">
        <v>13</v>
      </c>
      <c r="G62" s="22">
        <v>0</v>
      </c>
      <c r="H62" s="22">
        <v>118</v>
      </c>
      <c r="I62" s="22">
        <v>45</v>
      </c>
      <c r="J62" s="22">
        <v>301</v>
      </c>
      <c r="K62" s="22">
        <v>177</v>
      </c>
      <c r="L62" s="22">
        <v>26</v>
      </c>
      <c r="M62" s="22">
        <v>2</v>
      </c>
      <c r="N62" s="22">
        <v>136</v>
      </c>
      <c r="O62" s="22">
        <v>44</v>
      </c>
      <c r="P62" s="160">
        <f t="shared" si="16"/>
        <v>1126</v>
      </c>
      <c r="Q62" s="160">
        <f t="shared" si="17"/>
        <v>484</v>
      </c>
    </row>
    <row r="63" spans="1:17" ht="15" customHeight="1" x14ac:dyDescent="0.3">
      <c r="A63" s="156" t="s">
        <v>435</v>
      </c>
      <c r="B63" s="22">
        <v>243</v>
      </c>
      <c r="C63" s="22">
        <v>93</v>
      </c>
      <c r="D63" s="22">
        <v>143</v>
      </c>
      <c r="E63" s="22">
        <v>71</v>
      </c>
      <c r="F63" s="22">
        <v>4</v>
      </c>
      <c r="G63" s="22">
        <v>0</v>
      </c>
      <c r="H63" s="22">
        <v>97</v>
      </c>
      <c r="I63" s="22">
        <v>32</v>
      </c>
      <c r="J63" s="22">
        <v>308</v>
      </c>
      <c r="K63" s="22">
        <v>168</v>
      </c>
      <c r="L63" s="22">
        <v>22</v>
      </c>
      <c r="M63" s="22">
        <v>4</v>
      </c>
      <c r="N63" s="22">
        <v>149</v>
      </c>
      <c r="O63" s="22">
        <v>55</v>
      </c>
      <c r="P63" s="160">
        <f t="shared" si="16"/>
        <v>966</v>
      </c>
      <c r="Q63" s="160">
        <f t="shared" si="17"/>
        <v>423</v>
      </c>
    </row>
    <row r="64" spans="1:17" ht="15" customHeight="1" x14ac:dyDescent="0.3">
      <c r="A64" s="156" t="s">
        <v>436</v>
      </c>
      <c r="B64" s="22">
        <v>89</v>
      </c>
      <c r="C64" s="22">
        <v>32</v>
      </c>
      <c r="D64" s="22">
        <v>86</v>
      </c>
      <c r="E64" s="22">
        <v>40</v>
      </c>
      <c r="F64" s="22">
        <v>4</v>
      </c>
      <c r="G64" s="22">
        <v>0</v>
      </c>
      <c r="H64" s="22">
        <v>74</v>
      </c>
      <c r="I64" s="22">
        <v>29</v>
      </c>
      <c r="J64" s="22">
        <v>219</v>
      </c>
      <c r="K64" s="22">
        <v>87</v>
      </c>
      <c r="L64" s="22">
        <v>11</v>
      </c>
      <c r="M64" s="22">
        <v>1</v>
      </c>
      <c r="N64" s="22">
        <v>108</v>
      </c>
      <c r="O64" s="22">
        <v>29</v>
      </c>
      <c r="P64" s="160">
        <f t="shared" si="16"/>
        <v>591</v>
      </c>
      <c r="Q64" s="160">
        <f t="shared" si="17"/>
        <v>218</v>
      </c>
    </row>
    <row r="65" spans="1:17" ht="15" customHeight="1" x14ac:dyDescent="0.3">
      <c r="A65" s="156" t="s">
        <v>437</v>
      </c>
      <c r="B65" s="22">
        <v>26</v>
      </c>
      <c r="C65" s="22">
        <v>7</v>
      </c>
      <c r="D65" s="22">
        <v>36</v>
      </c>
      <c r="E65" s="22">
        <v>16</v>
      </c>
      <c r="F65" s="22">
        <v>2</v>
      </c>
      <c r="G65" s="22">
        <v>0</v>
      </c>
      <c r="H65" s="22">
        <v>47</v>
      </c>
      <c r="I65" s="22">
        <v>11</v>
      </c>
      <c r="J65" s="22">
        <v>163</v>
      </c>
      <c r="K65" s="22">
        <v>75</v>
      </c>
      <c r="L65" s="22">
        <v>2</v>
      </c>
      <c r="M65" s="22">
        <v>0</v>
      </c>
      <c r="N65" s="22">
        <v>69</v>
      </c>
      <c r="O65" s="22">
        <v>13</v>
      </c>
      <c r="P65" s="160">
        <f t="shared" si="16"/>
        <v>345</v>
      </c>
      <c r="Q65" s="160">
        <f t="shared" si="17"/>
        <v>122</v>
      </c>
    </row>
    <row r="66" spans="1:17" ht="15" customHeight="1" x14ac:dyDescent="0.3">
      <c r="A66" s="156" t="s">
        <v>438</v>
      </c>
      <c r="B66" s="22">
        <v>13</v>
      </c>
      <c r="C66" s="22">
        <v>10</v>
      </c>
      <c r="D66" s="22">
        <v>21</v>
      </c>
      <c r="E66" s="22">
        <v>7</v>
      </c>
      <c r="F66" s="22">
        <v>0</v>
      </c>
      <c r="G66" s="22">
        <v>0</v>
      </c>
      <c r="H66" s="22">
        <v>12</v>
      </c>
      <c r="I66" s="22">
        <v>2</v>
      </c>
      <c r="J66" s="22">
        <v>75</v>
      </c>
      <c r="K66" s="22">
        <v>33</v>
      </c>
      <c r="L66" s="22">
        <v>3</v>
      </c>
      <c r="M66" s="22">
        <v>0</v>
      </c>
      <c r="N66" s="22">
        <v>28</v>
      </c>
      <c r="O66" s="22">
        <v>3</v>
      </c>
      <c r="P66" s="160">
        <f t="shared" si="16"/>
        <v>152</v>
      </c>
      <c r="Q66" s="160">
        <f t="shared" si="17"/>
        <v>55</v>
      </c>
    </row>
    <row r="67" spans="1:17" ht="15" customHeight="1" x14ac:dyDescent="0.3">
      <c r="A67" s="156" t="s">
        <v>38</v>
      </c>
      <c r="B67" s="22">
        <v>1</v>
      </c>
      <c r="C67" s="22">
        <v>1</v>
      </c>
      <c r="D67" s="22">
        <v>2</v>
      </c>
      <c r="E67" s="22">
        <v>0</v>
      </c>
      <c r="F67" s="22">
        <v>0</v>
      </c>
      <c r="G67" s="22">
        <v>0</v>
      </c>
      <c r="H67" s="22">
        <v>2</v>
      </c>
      <c r="I67" s="22">
        <v>0</v>
      </c>
      <c r="J67" s="22">
        <v>70</v>
      </c>
      <c r="K67" s="22">
        <v>30</v>
      </c>
      <c r="L67" s="22">
        <v>0</v>
      </c>
      <c r="M67" s="22">
        <v>0</v>
      </c>
      <c r="N67" s="22">
        <v>38</v>
      </c>
      <c r="O67" s="22">
        <v>8</v>
      </c>
      <c r="P67" s="160">
        <f t="shared" si="16"/>
        <v>113</v>
      </c>
      <c r="Q67" s="160">
        <f t="shared" si="17"/>
        <v>39</v>
      </c>
    </row>
    <row r="68" spans="1:17" ht="17.25" customHeight="1" x14ac:dyDescent="0.3">
      <c r="A68" s="144" t="s">
        <v>331</v>
      </c>
      <c r="B68" s="141">
        <f t="shared" ref="B68:Q68" si="18">SUM(B56:B67)</f>
        <v>2760</v>
      </c>
      <c r="C68" s="141">
        <f t="shared" si="18"/>
        <v>1233</v>
      </c>
      <c r="D68" s="141">
        <f t="shared" si="18"/>
        <v>869</v>
      </c>
      <c r="E68" s="141">
        <f t="shared" si="18"/>
        <v>489</v>
      </c>
      <c r="F68" s="141">
        <f t="shared" si="18"/>
        <v>119</v>
      </c>
      <c r="G68" s="141">
        <f t="shared" si="18"/>
        <v>24</v>
      </c>
      <c r="H68" s="141">
        <f t="shared" si="18"/>
        <v>744</v>
      </c>
      <c r="I68" s="141">
        <f t="shared" si="18"/>
        <v>307</v>
      </c>
      <c r="J68" s="141">
        <f t="shared" si="18"/>
        <v>1451</v>
      </c>
      <c r="K68" s="141">
        <f t="shared" si="18"/>
        <v>802</v>
      </c>
      <c r="L68" s="141">
        <f t="shared" si="18"/>
        <v>115</v>
      </c>
      <c r="M68" s="141">
        <f t="shared" si="18"/>
        <v>21</v>
      </c>
      <c r="N68" s="141">
        <f t="shared" si="18"/>
        <v>720</v>
      </c>
      <c r="O68" s="141">
        <f t="shared" si="18"/>
        <v>248</v>
      </c>
      <c r="P68" s="141">
        <f t="shared" si="18"/>
        <v>6778</v>
      </c>
      <c r="Q68" s="141">
        <f t="shared" si="18"/>
        <v>3124</v>
      </c>
    </row>
    <row r="70" spans="1:17" s="16" customFormat="1" x14ac:dyDescent="0.25">
      <c r="A70" s="470" t="s">
        <v>413</v>
      </c>
      <c r="B70" s="491"/>
      <c r="C70" s="491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1"/>
      <c r="P70" s="491"/>
      <c r="Q70" s="491"/>
    </row>
    <row r="71" spans="1:17" s="16" customFormat="1" x14ac:dyDescent="0.25">
      <c r="A71" s="470" t="s">
        <v>380</v>
      </c>
      <c r="B71" s="491"/>
      <c r="C71" s="491"/>
      <c r="D71" s="491"/>
      <c r="E71" s="491"/>
      <c r="F71" s="491"/>
      <c r="G71" s="491"/>
      <c r="H71" s="491"/>
      <c r="I71" s="491"/>
      <c r="J71" s="491"/>
      <c r="K71" s="491"/>
      <c r="L71" s="491"/>
      <c r="M71" s="491"/>
      <c r="N71" s="491"/>
      <c r="O71" s="491"/>
      <c r="P71" s="491"/>
      <c r="Q71" s="491"/>
    </row>
    <row r="72" spans="1:17" s="16" customFormat="1" x14ac:dyDescent="0.25">
      <c r="A72" s="470" t="s">
        <v>35</v>
      </c>
      <c r="B72" s="491"/>
      <c r="C72" s="491"/>
      <c r="D72" s="491"/>
      <c r="E72" s="491"/>
      <c r="F72" s="491"/>
      <c r="G72" s="491"/>
      <c r="H72" s="491"/>
      <c r="I72" s="491"/>
      <c r="J72" s="491"/>
      <c r="K72" s="491"/>
      <c r="L72" s="491"/>
      <c r="M72" s="491"/>
      <c r="N72" s="491"/>
      <c r="O72" s="491"/>
      <c r="P72" s="491"/>
      <c r="Q72" s="491"/>
    </row>
    <row r="73" spans="1:17" s="16" customFormat="1" x14ac:dyDescent="0.25">
      <c r="A73" s="470" t="s">
        <v>397</v>
      </c>
      <c r="B73" s="491"/>
      <c r="C73" s="491"/>
      <c r="D73" s="491"/>
      <c r="E73" s="491"/>
      <c r="F73" s="491"/>
      <c r="G73" s="491"/>
      <c r="H73" s="491"/>
      <c r="I73" s="491"/>
      <c r="J73" s="491"/>
      <c r="K73" s="491"/>
      <c r="L73" s="491"/>
      <c r="M73" s="491"/>
      <c r="N73" s="491"/>
      <c r="O73" s="491"/>
      <c r="P73" s="491"/>
      <c r="Q73" s="491"/>
    </row>
    <row r="75" spans="1:17" ht="13" x14ac:dyDescent="0.3">
      <c r="A75" s="134" t="s">
        <v>370</v>
      </c>
    </row>
    <row r="76" spans="1:17" ht="13" x14ac:dyDescent="0.3">
      <c r="A76" s="134"/>
    </row>
    <row r="77" spans="1:17" ht="13" x14ac:dyDescent="0.3">
      <c r="A77" s="146" t="s">
        <v>392</v>
      </c>
      <c r="B77" s="489" t="s">
        <v>353</v>
      </c>
      <c r="C77" s="490"/>
      <c r="D77" s="489" t="s">
        <v>354</v>
      </c>
      <c r="E77" s="490"/>
      <c r="F77" s="489" t="s">
        <v>355</v>
      </c>
      <c r="G77" s="490"/>
      <c r="H77" s="489" t="s">
        <v>356</v>
      </c>
      <c r="I77" s="490"/>
      <c r="J77" s="489" t="s">
        <v>357</v>
      </c>
      <c r="K77" s="490"/>
      <c r="L77" s="492" t="s">
        <v>358</v>
      </c>
      <c r="M77" s="493"/>
      <c r="N77" s="492" t="s">
        <v>359</v>
      </c>
      <c r="O77" s="493"/>
      <c r="P77" s="495" t="s">
        <v>331</v>
      </c>
      <c r="Q77" s="496"/>
    </row>
    <row r="78" spans="1:17" ht="13" x14ac:dyDescent="0.3">
      <c r="A78" s="147"/>
      <c r="B78" s="148" t="s">
        <v>375</v>
      </c>
      <c r="C78" s="148" t="s">
        <v>330</v>
      </c>
      <c r="D78" s="148" t="s">
        <v>375</v>
      </c>
      <c r="E78" s="148" t="s">
        <v>330</v>
      </c>
      <c r="F78" s="148" t="s">
        <v>375</v>
      </c>
      <c r="G78" s="148" t="s">
        <v>330</v>
      </c>
      <c r="H78" s="148" t="s">
        <v>375</v>
      </c>
      <c r="I78" s="148" t="s">
        <v>330</v>
      </c>
      <c r="J78" s="148" t="s">
        <v>375</v>
      </c>
      <c r="K78" s="148" t="s">
        <v>330</v>
      </c>
      <c r="L78" s="149" t="s">
        <v>375</v>
      </c>
      <c r="M78" s="149" t="s">
        <v>330</v>
      </c>
      <c r="N78" s="149" t="s">
        <v>375</v>
      </c>
      <c r="O78" s="447" t="s">
        <v>330</v>
      </c>
      <c r="P78" s="150" t="s">
        <v>375</v>
      </c>
      <c r="Q78" s="150" t="s">
        <v>330</v>
      </c>
    </row>
    <row r="79" spans="1:17" ht="15" customHeight="1" x14ac:dyDescent="0.3">
      <c r="A79" s="155" t="s">
        <v>425</v>
      </c>
      <c r="B79" s="106">
        <v>24</v>
      </c>
      <c r="C79" s="106">
        <v>13</v>
      </c>
      <c r="D79" s="106">
        <v>0</v>
      </c>
      <c r="E79" s="106">
        <v>0</v>
      </c>
      <c r="F79" s="106">
        <v>0</v>
      </c>
      <c r="G79" s="106">
        <v>0</v>
      </c>
      <c r="H79" s="106">
        <v>1</v>
      </c>
      <c r="I79" s="106">
        <v>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63">
        <f t="shared" ref="P79:P90" si="19">B79+D79+F79+H79+J79+L79+N79</f>
        <v>25</v>
      </c>
      <c r="Q79" s="163">
        <f t="shared" ref="Q79:Q90" si="20">C79+E79+G79+I79+K79+M79+O79</f>
        <v>13</v>
      </c>
    </row>
    <row r="80" spans="1:17" ht="15" customHeight="1" x14ac:dyDescent="0.3">
      <c r="A80" s="156" t="s">
        <v>426</v>
      </c>
      <c r="B80" s="22">
        <v>158</v>
      </c>
      <c r="C80" s="22">
        <v>82</v>
      </c>
      <c r="D80" s="22">
        <v>9</v>
      </c>
      <c r="E80" s="22">
        <v>9</v>
      </c>
      <c r="F80" s="22">
        <v>8</v>
      </c>
      <c r="G80" s="22">
        <v>2</v>
      </c>
      <c r="H80" s="22">
        <v>7</v>
      </c>
      <c r="I80" s="22">
        <v>3</v>
      </c>
      <c r="J80" s="22">
        <v>1</v>
      </c>
      <c r="K80" s="22">
        <v>1</v>
      </c>
      <c r="L80" s="22">
        <v>1</v>
      </c>
      <c r="M80" s="22">
        <v>1</v>
      </c>
      <c r="N80" s="22">
        <v>2</v>
      </c>
      <c r="O80" s="22">
        <v>2</v>
      </c>
      <c r="P80" s="160">
        <f t="shared" si="19"/>
        <v>186</v>
      </c>
      <c r="Q80" s="160">
        <f t="shared" si="20"/>
        <v>100</v>
      </c>
    </row>
    <row r="81" spans="1:17" ht="15" customHeight="1" x14ac:dyDescent="0.3">
      <c r="A81" s="156" t="s">
        <v>427</v>
      </c>
      <c r="B81" s="22">
        <v>455</v>
      </c>
      <c r="C81" s="22">
        <v>257</v>
      </c>
      <c r="D81" s="22">
        <v>35</v>
      </c>
      <c r="E81" s="22">
        <v>20</v>
      </c>
      <c r="F81" s="22">
        <v>43</v>
      </c>
      <c r="G81" s="22">
        <v>24</v>
      </c>
      <c r="H81" s="22">
        <v>34</v>
      </c>
      <c r="I81" s="22">
        <v>21</v>
      </c>
      <c r="J81" s="22">
        <v>11</v>
      </c>
      <c r="K81" s="22">
        <v>7</v>
      </c>
      <c r="L81" s="22">
        <v>6</v>
      </c>
      <c r="M81" s="22">
        <v>5</v>
      </c>
      <c r="N81" s="22">
        <v>6</v>
      </c>
      <c r="O81" s="22">
        <v>3</v>
      </c>
      <c r="P81" s="160">
        <f t="shared" si="19"/>
        <v>590</v>
      </c>
      <c r="Q81" s="160">
        <f t="shared" si="20"/>
        <v>337</v>
      </c>
    </row>
    <row r="82" spans="1:17" ht="15" customHeight="1" x14ac:dyDescent="0.3">
      <c r="A82" s="156" t="s">
        <v>428</v>
      </c>
      <c r="B82" s="22">
        <v>901</v>
      </c>
      <c r="C82" s="22">
        <v>449</v>
      </c>
      <c r="D82" s="22">
        <v>171</v>
      </c>
      <c r="E82" s="22">
        <v>117</v>
      </c>
      <c r="F82" s="22">
        <v>134</v>
      </c>
      <c r="G82" s="22">
        <v>56</v>
      </c>
      <c r="H82" s="22">
        <v>126</v>
      </c>
      <c r="I82" s="22">
        <v>63</v>
      </c>
      <c r="J82" s="22">
        <v>46</v>
      </c>
      <c r="K82" s="22">
        <v>19</v>
      </c>
      <c r="L82" s="22">
        <v>37</v>
      </c>
      <c r="M82" s="22">
        <v>13</v>
      </c>
      <c r="N82" s="22">
        <v>41</v>
      </c>
      <c r="O82" s="22">
        <v>23</v>
      </c>
      <c r="P82" s="160">
        <f t="shared" si="19"/>
        <v>1456</v>
      </c>
      <c r="Q82" s="160">
        <f t="shared" si="20"/>
        <v>740</v>
      </c>
    </row>
    <row r="83" spans="1:17" ht="15" customHeight="1" x14ac:dyDescent="0.3">
      <c r="A83" s="156" t="s">
        <v>429</v>
      </c>
      <c r="B83" s="22">
        <v>1149</v>
      </c>
      <c r="C83" s="22">
        <v>578</v>
      </c>
      <c r="D83" s="22">
        <v>317</v>
      </c>
      <c r="E83" s="22">
        <v>196</v>
      </c>
      <c r="F83" s="22">
        <v>188</v>
      </c>
      <c r="G83" s="22">
        <v>61</v>
      </c>
      <c r="H83" s="22">
        <v>240</v>
      </c>
      <c r="I83" s="22">
        <v>107</v>
      </c>
      <c r="J83" s="22">
        <v>236</v>
      </c>
      <c r="K83" s="22">
        <v>162</v>
      </c>
      <c r="L83" s="22">
        <v>104</v>
      </c>
      <c r="M83" s="22">
        <v>47</v>
      </c>
      <c r="N83" s="22">
        <v>119</v>
      </c>
      <c r="O83" s="22">
        <v>66</v>
      </c>
      <c r="P83" s="160">
        <f t="shared" si="19"/>
        <v>2353</v>
      </c>
      <c r="Q83" s="160">
        <f t="shared" si="20"/>
        <v>1217</v>
      </c>
    </row>
    <row r="84" spans="1:17" ht="15" customHeight="1" x14ac:dyDescent="0.3">
      <c r="A84" s="156" t="s">
        <v>430</v>
      </c>
      <c r="B84" s="22">
        <v>1194</v>
      </c>
      <c r="C84" s="22">
        <v>536</v>
      </c>
      <c r="D84" s="22">
        <v>429</v>
      </c>
      <c r="E84" s="22">
        <v>256</v>
      </c>
      <c r="F84" s="22">
        <v>166</v>
      </c>
      <c r="G84" s="22">
        <v>60</v>
      </c>
      <c r="H84" s="22">
        <v>257</v>
      </c>
      <c r="I84" s="22">
        <v>116</v>
      </c>
      <c r="J84" s="22">
        <v>548</v>
      </c>
      <c r="K84" s="22">
        <v>318</v>
      </c>
      <c r="L84" s="22">
        <v>159</v>
      </c>
      <c r="M84" s="22">
        <v>67</v>
      </c>
      <c r="N84" s="22">
        <v>157</v>
      </c>
      <c r="O84" s="22">
        <v>71</v>
      </c>
      <c r="P84" s="160">
        <f t="shared" si="19"/>
        <v>2910</v>
      </c>
      <c r="Q84" s="160">
        <f t="shared" si="20"/>
        <v>1424</v>
      </c>
    </row>
    <row r="85" spans="1:17" ht="15" customHeight="1" x14ac:dyDescent="0.3">
      <c r="A85" s="156" t="s">
        <v>434</v>
      </c>
      <c r="B85" s="22">
        <v>898</v>
      </c>
      <c r="C85" s="22">
        <v>368</v>
      </c>
      <c r="D85" s="22">
        <v>287</v>
      </c>
      <c r="E85" s="22">
        <v>152</v>
      </c>
      <c r="F85" s="22">
        <v>108</v>
      </c>
      <c r="G85" s="22">
        <v>29</v>
      </c>
      <c r="H85" s="22">
        <v>195</v>
      </c>
      <c r="I85" s="22">
        <v>76</v>
      </c>
      <c r="J85" s="22">
        <v>560</v>
      </c>
      <c r="K85" s="22">
        <v>310</v>
      </c>
      <c r="L85" s="22">
        <v>129</v>
      </c>
      <c r="M85" s="22">
        <v>39</v>
      </c>
      <c r="N85" s="22">
        <v>201</v>
      </c>
      <c r="O85" s="22">
        <v>71</v>
      </c>
      <c r="P85" s="160">
        <f t="shared" si="19"/>
        <v>2378</v>
      </c>
      <c r="Q85" s="160">
        <f t="shared" si="20"/>
        <v>1045</v>
      </c>
    </row>
    <row r="86" spans="1:17" ht="15" customHeight="1" x14ac:dyDescent="0.3">
      <c r="A86" s="156" t="s">
        <v>435</v>
      </c>
      <c r="B86" s="22">
        <v>617</v>
      </c>
      <c r="C86" s="22">
        <v>257</v>
      </c>
      <c r="D86" s="22">
        <v>225</v>
      </c>
      <c r="E86" s="22">
        <v>99</v>
      </c>
      <c r="F86" s="22">
        <v>90</v>
      </c>
      <c r="G86" s="22">
        <v>21</v>
      </c>
      <c r="H86" s="22">
        <v>142</v>
      </c>
      <c r="I86" s="22">
        <v>49</v>
      </c>
      <c r="J86" s="22">
        <v>480</v>
      </c>
      <c r="K86" s="22">
        <v>250</v>
      </c>
      <c r="L86" s="22">
        <v>93</v>
      </c>
      <c r="M86" s="22">
        <v>27</v>
      </c>
      <c r="N86" s="22">
        <v>214</v>
      </c>
      <c r="O86" s="22">
        <v>78</v>
      </c>
      <c r="P86" s="160">
        <f t="shared" si="19"/>
        <v>1861</v>
      </c>
      <c r="Q86" s="160">
        <f t="shared" si="20"/>
        <v>781</v>
      </c>
    </row>
    <row r="87" spans="1:17" ht="15" customHeight="1" x14ac:dyDescent="0.3">
      <c r="A87" s="156" t="s">
        <v>436</v>
      </c>
      <c r="B87" s="22">
        <v>213</v>
      </c>
      <c r="C87" s="22">
        <v>89</v>
      </c>
      <c r="D87" s="22">
        <v>136</v>
      </c>
      <c r="E87" s="22">
        <v>64</v>
      </c>
      <c r="F87" s="22">
        <v>48</v>
      </c>
      <c r="G87" s="22">
        <v>8</v>
      </c>
      <c r="H87" s="22">
        <v>125</v>
      </c>
      <c r="I87" s="22">
        <v>46</v>
      </c>
      <c r="J87" s="22">
        <v>405</v>
      </c>
      <c r="K87" s="22">
        <v>211</v>
      </c>
      <c r="L87" s="22">
        <v>61</v>
      </c>
      <c r="M87" s="22">
        <v>17</v>
      </c>
      <c r="N87" s="22">
        <v>145</v>
      </c>
      <c r="O87" s="22">
        <v>55</v>
      </c>
      <c r="P87" s="160">
        <f t="shared" si="19"/>
        <v>1133</v>
      </c>
      <c r="Q87" s="160">
        <f t="shared" si="20"/>
        <v>490</v>
      </c>
    </row>
    <row r="88" spans="1:17" ht="15" customHeight="1" x14ac:dyDescent="0.3">
      <c r="A88" s="156" t="s">
        <v>437</v>
      </c>
      <c r="B88" s="22">
        <v>60</v>
      </c>
      <c r="C88" s="22">
        <v>24</v>
      </c>
      <c r="D88" s="22">
        <v>62</v>
      </c>
      <c r="E88" s="22">
        <v>28</v>
      </c>
      <c r="F88" s="22">
        <v>20</v>
      </c>
      <c r="G88" s="22">
        <v>1</v>
      </c>
      <c r="H88" s="22">
        <v>57</v>
      </c>
      <c r="I88" s="22">
        <v>24</v>
      </c>
      <c r="J88" s="22">
        <v>235</v>
      </c>
      <c r="K88" s="22">
        <v>111</v>
      </c>
      <c r="L88" s="22">
        <v>40</v>
      </c>
      <c r="M88" s="22">
        <v>6</v>
      </c>
      <c r="N88" s="22">
        <v>93</v>
      </c>
      <c r="O88" s="22">
        <v>29</v>
      </c>
      <c r="P88" s="160">
        <f t="shared" si="19"/>
        <v>567</v>
      </c>
      <c r="Q88" s="160">
        <f t="shared" si="20"/>
        <v>223</v>
      </c>
    </row>
    <row r="89" spans="1:17" ht="15" customHeight="1" x14ac:dyDescent="0.3">
      <c r="A89" s="156" t="s">
        <v>438</v>
      </c>
      <c r="B89" s="22">
        <v>22</v>
      </c>
      <c r="C89" s="22">
        <v>7</v>
      </c>
      <c r="D89" s="22">
        <v>24</v>
      </c>
      <c r="E89" s="22">
        <v>9</v>
      </c>
      <c r="F89" s="22">
        <v>8</v>
      </c>
      <c r="G89" s="22">
        <v>3</v>
      </c>
      <c r="H89" s="22">
        <v>23</v>
      </c>
      <c r="I89" s="22">
        <v>7</v>
      </c>
      <c r="J89" s="22">
        <v>134</v>
      </c>
      <c r="K89" s="22">
        <v>60</v>
      </c>
      <c r="L89" s="22">
        <v>17</v>
      </c>
      <c r="M89" s="22">
        <v>1</v>
      </c>
      <c r="N89" s="22">
        <v>45</v>
      </c>
      <c r="O89" s="22">
        <v>14</v>
      </c>
      <c r="P89" s="160">
        <f t="shared" si="19"/>
        <v>273</v>
      </c>
      <c r="Q89" s="160">
        <f t="shared" si="20"/>
        <v>101</v>
      </c>
    </row>
    <row r="90" spans="1:17" ht="15" customHeight="1" x14ac:dyDescent="0.3">
      <c r="A90" s="156" t="s">
        <v>38</v>
      </c>
      <c r="B90" s="22">
        <v>4</v>
      </c>
      <c r="C90" s="22">
        <v>2</v>
      </c>
      <c r="D90" s="22">
        <v>8</v>
      </c>
      <c r="E90" s="22">
        <v>4</v>
      </c>
      <c r="F90" s="22">
        <v>2</v>
      </c>
      <c r="G90" s="22">
        <v>1</v>
      </c>
      <c r="H90" s="22">
        <v>3</v>
      </c>
      <c r="I90" s="22">
        <v>0</v>
      </c>
      <c r="J90" s="22">
        <v>116</v>
      </c>
      <c r="K90" s="22">
        <v>51</v>
      </c>
      <c r="L90" s="22">
        <v>8</v>
      </c>
      <c r="M90" s="22">
        <v>1</v>
      </c>
      <c r="N90" s="22">
        <v>23</v>
      </c>
      <c r="O90" s="22">
        <v>5</v>
      </c>
      <c r="P90" s="160">
        <f t="shared" si="19"/>
        <v>164</v>
      </c>
      <c r="Q90" s="160">
        <f t="shared" si="20"/>
        <v>64</v>
      </c>
    </row>
    <row r="91" spans="1:17" ht="17.25" customHeight="1" x14ac:dyDescent="0.3">
      <c r="A91" s="144" t="s">
        <v>331</v>
      </c>
      <c r="B91" s="141">
        <f t="shared" ref="B91:Q91" si="21">SUM(B79:B90)</f>
        <v>5695</v>
      </c>
      <c r="C91" s="141">
        <f t="shared" si="21"/>
        <v>2662</v>
      </c>
      <c r="D91" s="141">
        <f t="shared" si="21"/>
        <v>1703</v>
      </c>
      <c r="E91" s="141">
        <f t="shared" si="21"/>
        <v>954</v>
      </c>
      <c r="F91" s="141">
        <f t="shared" si="21"/>
        <v>815</v>
      </c>
      <c r="G91" s="141">
        <f t="shared" si="21"/>
        <v>266</v>
      </c>
      <c r="H91" s="141">
        <f t="shared" si="21"/>
        <v>1210</v>
      </c>
      <c r="I91" s="141">
        <f t="shared" si="21"/>
        <v>512</v>
      </c>
      <c r="J91" s="141">
        <f t="shared" si="21"/>
        <v>2772</v>
      </c>
      <c r="K91" s="141">
        <f t="shared" si="21"/>
        <v>1500</v>
      </c>
      <c r="L91" s="141">
        <f t="shared" si="21"/>
        <v>655</v>
      </c>
      <c r="M91" s="141">
        <f t="shared" si="21"/>
        <v>224</v>
      </c>
      <c r="N91" s="141">
        <f t="shared" si="21"/>
        <v>1046</v>
      </c>
      <c r="O91" s="141">
        <f t="shared" si="21"/>
        <v>417</v>
      </c>
      <c r="P91" s="141">
        <f t="shared" si="21"/>
        <v>13896</v>
      </c>
      <c r="Q91" s="141">
        <f t="shared" si="21"/>
        <v>6535</v>
      </c>
    </row>
    <row r="93" spans="1:17" s="16" customFormat="1" x14ac:dyDescent="0.25">
      <c r="A93" s="470" t="s">
        <v>414</v>
      </c>
      <c r="B93" s="491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</row>
    <row r="94" spans="1:17" s="16" customFormat="1" x14ac:dyDescent="0.25">
      <c r="A94" s="470"/>
      <c r="B94" s="491"/>
      <c r="C94" s="491"/>
      <c r="D94" s="491"/>
      <c r="E94" s="491"/>
      <c r="F94" s="491"/>
      <c r="G94" s="491"/>
      <c r="H94" s="491"/>
      <c r="I94" s="491"/>
      <c r="J94" s="491"/>
      <c r="K94" s="491"/>
      <c r="L94" s="491"/>
      <c r="M94" s="491"/>
      <c r="N94" s="491"/>
      <c r="O94" s="491"/>
      <c r="P94" s="491"/>
      <c r="Q94" s="491"/>
    </row>
    <row r="95" spans="1:17" s="16" customFormat="1" x14ac:dyDescent="0.25">
      <c r="A95" s="470" t="s">
        <v>35</v>
      </c>
      <c r="B95" s="491"/>
      <c r="C95" s="491"/>
      <c r="D95" s="491"/>
      <c r="E95" s="491"/>
      <c r="F95" s="491"/>
      <c r="G95" s="491"/>
      <c r="H95" s="491"/>
      <c r="I95" s="491"/>
      <c r="J95" s="491"/>
      <c r="K95" s="491"/>
      <c r="L95" s="491"/>
      <c r="M95" s="491"/>
      <c r="N95" s="491"/>
      <c r="O95" s="491"/>
      <c r="P95" s="491"/>
      <c r="Q95" s="491"/>
    </row>
    <row r="96" spans="1:17" s="16" customFormat="1" x14ac:dyDescent="0.25">
      <c r="A96" s="470" t="s">
        <v>397</v>
      </c>
      <c r="B96" s="491"/>
      <c r="C96" s="491"/>
      <c r="D96" s="491"/>
      <c r="E96" s="491"/>
      <c r="F96" s="491"/>
      <c r="G96" s="491"/>
      <c r="H96" s="491"/>
      <c r="I96" s="491"/>
      <c r="J96" s="491"/>
      <c r="K96" s="491"/>
      <c r="L96" s="491"/>
      <c r="M96" s="491"/>
      <c r="N96" s="491"/>
      <c r="O96" s="491"/>
      <c r="P96" s="491"/>
      <c r="Q96" s="491"/>
    </row>
    <row r="98" spans="1:32" ht="13" x14ac:dyDescent="0.3">
      <c r="A98" s="134" t="s">
        <v>372</v>
      </c>
    </row>
    <row r="99" spans="1:32" ht="13" x14ac:dyDescent="0.3">
      <c r="A99" s="134"/>
    </row>
    <row r="100" spans="1:32" ht="13" x14ac:dyDescent="0.3">
      <c r="A100" s="146" t="s">
        <v>392</v>
      </c>
      <c r="B100" s="489" t="s">
        <v>353</v>
      </c>
      <c r="C100" s="490"/>
      <c r="D100" s="489" t="s">
        <v>354</v>
      </c>
      <c r="E100" s="490"/>
      <c r="F100" s="489" t="s">
        <v>355</v>
      </c>
      <c r="G100" s="490"/>
      <c r="H100" s="489" t="s">
        <v>356</v>
      </c>
      <c r="I100" s="490"/>
      <c r="J100" s="489" t="s">
        <v>357</v>
      </c>
      <c r="K100" s="490"/>
      <c r="L100" s="492" t="s">
        <v>358</v>
      </c>
      <c r="M100" s="493"/>
      <c r="N100" s="492" t="s">
        <v>359</v>
      </c>
      <c r="O100" s="493"/>
      <c r="P100" s="495" t="s">
        <v>331</v>
      </c>
      <c r="Q100" s="496"/>
    </row>
    <row r="101" spans="1:32" ht="13" x14ac:dyDescent="0.3">
      <c r="A101" s="147"/>
      <c r="B101" s="148" t="s">
        <v>375</v>
      </c>
      <c r="C101" s="148" t="s">
        <v>330</v>
      </c>
      <c r="D101" s="148" t="s">
        <v>375</v>
      </c>
      <c r="E101" s="148" t="s">
        <v>330</v>
      </c>
      <c r="F101" s="148" t="s">
        <v>375</v>
      </c>
      <c r="G101" s="148" t="s">
        <v>330</v>
      </c>
      <c r="H101" s="148" t="s">
        <v>375</v>
      </c>
      <c r="I101" s="148" t="s">
        <v>330</v>
      </c>
      <c r="J101" s="148" t="s">
        <v>375</v>
      </c>
      <c r="K101" s="148" t="s">
        <v>330</v>
      </c>
      <c r="L101" s="149" t="s">
        <v>375</v>
      </c>
      <c r="M101" s="149" t="s">
        <v>330</v>
      </c>
      <c r="N101" s="149" t="s">
        <v>375</v>
      </c>
      <c r="O101" s="447" t="s">
        <v>330</v>
      </c>
      <c r="P101" s="150" t="s">
        <v>375</v>
      </c>
      <c r="Q101" s="150" t="s">
        <v>330</v>
      </c>
    </row>
    <row r="102" spans="1:32" ht="15" customHeight="1" x14ac:dyDescent="0.3">
      <c r="A102" s="155" t="s">
        <v>425</v>
      </c>
      <c r="B102" s="106">
        <v>20</v>
      </c>
      <c r="C102" s="106">
        <v>8</v>
      </c>
      <c r="D102" s="106">
        <v>0</v>
      </c>
      <c r="E102" s="106">
        <v>0</v>
      </c>
      <c r="F102" s="106">
        <v>0</v>
      </c>
      <c r="G102" s="106">
        <v>0</v>
      </c>
      <c r="H102" s="106">
        <v>3</v>
      </c>
      <c r="I102" s="106">
        <v>3</v>
      </c>
      <c r="J102" s="106">
        <v>1</v>
      </c>
      <c r="K102" s="106">
        <v>1</v>
      </c>
      <c r="L102" s="106">
        <v>0</v>
      </c>
      <c r="M102" s="106">
        <v>0</v>
      </c>
      <c r="N102" s="106">
        <v>0</v>
      </c>
      <c r="O102" s="106">
        <v>0</v>
      </c>
      <c r="P102" s="163">
        <f t="shared" ref="P102:P113" si="22">B102+D102+F102+H102+J102+L102+N102</f>
        <v>24</v>
      </c>
      <c r="Q102" s="163">
        <f t="shared" ref="Q102:Q113" si="23">C102+E102+G102+I102+K102+M102+O102</f>
        <v>12</v>
      </c>
    </row>
    <row r="103" spans="1:32" ht="15" customHeight="1" x14ac:dyDescent="0.3">
      <c r="A103" s="156" t="s">
        <v>426</v>
      </c>
      <c r="B103" s="22">
        <v>171</v>
      </c>
      <c r="C103" s="22">
        <v>97</v>
      </c>
      <c r="D103" s="22">
        <v>1</v>
      </c>
      <c r="E103" s="22">
        <v>1</v>
      </c>
      <c r="F103" s="22">
        <v>1</v>
      </c>
      <c r="G103" s="22">
        <v>1</v>
      </c>
      <c r="H103" s="22">
        <v>16</v>
      </c>
      <c r="I103" s="22">
        <v>7</v>
      </c>
      <c r="J103" s="22">
        <v>1</v>
      </c>
      <c r="K103" s="22">
        <v>1</v>
      </c>
      <c r="L103" s="22">
        <v>0</v>
      </c>
      <c r="M103" s="22">
        <v>0</v>
      </c>
      <c r="N103" s="22">
        <v>2</v>
      </c>
      <c r="O103" s="22">
        <v>1</v>
      </c>
      <c r="P103" s="160">
        <f t="shared" si="22"/>
        <v>192</v>
      </c>
      <c r="Q103" s="160">
        <f t="shared" si="23"/>
        <v>108</v>
      </c>
    </row>
    <row r="104" spans="1:32" ht="15" customHeight="1" x14ac:dyDescent="0.3">
      <c r="A104" s="156" t="s">
        <v>427</v>
      </c>
      <c r="B104" s="22">
        <v>378</v>
      </c>
      <c r="C104" s="22">
        <v>199</v>
      </c>
      <c r="D104" s="22">
        <v>26</v>
      </c>
      <c r="E104" s="22">
        <v>19</v>
      </c>
      <c r="F104" s="22">
        <v>16</v>
      </c>
      <c r="G104" s="22">
        <v>11</v>
      </c>
      <c r="H104" s="22">
        <v>71</v>
      </c>
      <c r="I104" s="22">
        <v>40</v>
      </c>
      <c r="J104" s="22">
        <v>4</v>
      </c>
      <c r="K104" s="22">
        <v>3</v>
      </c>
      <c r="L104" s="22">
        <v>0</v>
      </c>
      <c r="M104" s="22">
        <v>0</v>
      </c>
      <c r="N104" s="22">
        <v>7</v>
      </c>
      <c r="O104" s="22">
        <v>6</v>
      </c>
      <c r="P104" s="160">
        <f t="shared" si="22"/>
        <v>502</v>
      </c>
      <c r="Q104" s="160">
        <f t="shared" si="23"/>
        <v>278</v>
      </c>
    </row>
    <row r="105" spans="1:32" ht="15" customHeight="1" x14ac:dyDescent="0.3">
      <c r="A105" s="156" t="s">
        <v>428</v>
      </c>
      <c r="B105" s="22">
        <v>474</v>
      </c>
      <c r="C105" s="22">
        <v>238</v>
      </c>
      <c r="D105" s="22">
        <v>86</v>
      </c>
      <c r="E105" s="22">
        <v>62</v>
      </c>
      <c r="F105" s="22">
        <v>22</v>
      </c>
      <c r="G105" s="22">
        <v>5</v>
      </c>
      <c r="H105" s="22">
        <v>131</v>
      </c>
      <c r="I105" s="22">
        <v>65</v>
      </c>
      <c r="J105" s="22">
        <v>37</v>
      </c>
      <c r="K105" s="22">
        <v>24</v>
      </c>
      <c r="L105" s="22">
        <v>8</v>
      </c>
      <c r="M105" s="22">
        <v>3</v>
      </c>
      <c r="N105" s="22">
        <v>46</v>
      </c>
      <c r="O105" s="22">
        <v>25</v>
      </c>
      <c r="P105" s="160">
        <f t="shared" si="22"/>
        <v>804</v>
      </c>
      <c r="Q105" s="160">
        <f t="shared" si="23"/>
        <v>422</v>
      </c>
    </row>
    <row r="106" spans="1:32" ht="15" customHeight="1" x14ac:dyDescent="0.3">
      <c r="A106" s="156" t="s">
        <v>429</v>
      </c>
      <c r="B106" s="22">
        <v>481</v>
      </c>
      <c r="C106" s="22">
        <v>249</v>
      </c>
      <c r="D106" s="22">
        <v>150</v>
      </c>
      <c r="E106" s="22">
        <v>98</v>
      </c>
      <c r="F106" s="22">
        <v>18</v>
      </c>
      <c r="G106" s="22">
        <v>3</v>
      </c>
      <c r="H106" s="22">
        <v>172</v>
      </c>
      <c r="I106" s="22">
        <v>77</v>
      </c>
      <c r="J106" s="22">
        <v>138</v>
      </c>
      <c r="K106" s="22">
        <v>93</v>
      </c>
      <c r="L106" s="22">
        <v>28</v>
      </c>
      <c r="M106" s="22">
        <v>10</v>
      </c>
      <c r="N106" s="22">
        <v>128</v>
      </c>
      <c r="O106" s="22">
        <v>56</v>
      </c>
      <c r="P106" s="160">
        <f t="shared" si="22"/>
        <v>1115</v>
      </c>
      <c r="Q106" s="160">
        <f t="shared" si="23"/>
        <v>586</v>
      </c>
    </row>
    <row r="107" spans="1:32" ht="15" customHeight="1" x14ac:dyDescent="0.3">
      <c r="A107" s="156" t="s">
        <v>430</v>
      </c>
      <c r="B107" s="22">
        <v>508</v>
      </c>
      <c r="C107" s="22">
        <v>225</v>
      </c>
      <c r="D107" s="22">
        <v>134</v>
      </c>
      <c r="E107" s="22">
        <v>85</v>
      </c>
      <c r="F107" s="22">
        <v>17</v>
      </c>
      <c r="G107" s="22">
        <v>3</v>
      </c>
      <c r="H107" s="22">
        <v>151</v>
      </c>
      <c r="I107" s="22">
        <v>53</v>
      </c>
      <c r="J107" s="22">
        <v>224</v>
      </c>
      <c r="K107" s="22">
        <v>135</v>
      </c>
      <c r="L107" s="22">
        <v>25</v>
      </c>
      <c r="M107" s="22">
        <v>5</v>
      </c>
      <c r="N107" s="22">
        <v>136</v>
      </c>
      <c r="O107" s="22">
        <v>60</v>
      </c>
      <c r="P107" s="160">
        <f t="shared" si="22"/>
        <v>1195</v>
      </c>
      <c r="Q107" s="160">
        <f t="shared" si="23"/>
        <v>566</v>
      </c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5" customHeight="1" x14ac:dyDescent="0.3">
      <c r="A108" s="156" t="s">
        <v>434</v>
      </c>
      <c r="B108" s="22">
        <v>364</v>
      </c>
      <c r="C108" s="22">
        <v>142</v>
      </c>
      <c r="D108" s="22">
        <v>100</v>
      </c>
      <c r="E108" s="22">
        <v>55</v>
      </c>
      <c r="F108" s="22">
        <v>17</v>
      </c>
      <c r="G108" s="22">
        <v>5</v>
      </c>
      <c r="H108" s="22">
        <v>117</v>
      </c>
      <c r="I108" s="22">
        <v>44</v>
      </c>
      <c r="J108" s="22">
        <v>219</v>
      </c>
      <c r="K108" s="22">
        <v>140</v>
      </c>
      <c r="L108" s="22">
        <v>34</v>
      </c>
      <c r="M108" s="22">
        <v>4</v>
      </c>
      <c r="N108" s="22">
        <v>121</v>
      </c>
      <c r="O108" s="22">
        <v>37</v>
      </c>
      <c r="P108" s="160">
        <f t="shared" si="22"/>
        <v>972</v>
      </c>
      <c r="Q108" s="160">
        <f t="shared" si="23"/>
        <v>427</v>
      </c>
    </row>
    <row r="109" spans="1:32" ht="15" customHeight="1" x14ac:dyDescent="0.3">
      <c r="A109" s="156" t="s">
        <v>435</v>
      </c>
      <c r="B109" s="22">
        <v>253</v>
      </c>
      <c r="C109" s="22">
        <v>62</v>
      </c>
      <c r="D109" s="22">
        <v>94</v>
      </c>
      <c r="E109" s="22">
        <v>52</v>
      </c>
      <c r="F109" s="22">
        <v>12</v>
      </c>
      <c r="G109" s="22">
        <v>3</v>
      </c>
      <c r="H109" s="22">
        <v>94</v>
      </c>
      <c r="I109" s="22">
        <v>34</v>
      </c>
      <c r="J109" s="22">
        <v>189</v>
      </c>
      <c r="K109" s="22">
        <v>96</v>
      </c>
      <c r="L109" s="22">
        <v>14</v>
      </c>
      <c r="M109" s="22">
        <v>7</v>
      </c>
      <c r="N109" s="22">
        <v>86</v>
      </c>
      <c r="O109" s="22">
        <v>33</v>
      </c>
      <c r="P109" s="160">
        <f t="shared" si="22"/>
        <v>742</v>
      </c>
      <c r="Q109" s="160">
        <f t="shared" si="23"/>
        <v>287</v>
      </c>
    </row>
    <row r="110" spans="1:32" ht="15" customHeight="1" x14ac:dyDescent="0.3">
      <c r="A110" s="156" t="s">
        <v>436</v>
      </c>
      <c r="B110" s="22">
        <v>117</v>
      </c>
      <c r="C110" s="22">
        <v>17</v>
      </c>
      <c r="D110" s="22">
        <v>56</v>
      </c>
      <c r="E110" s="22">
        <v>24</v>
      </c>
      <c r="F110" s="22">
        <v>6</v>
      </c>
      <c r="G110" s="22">
        <v>1</v>
      </c>
      <c r="H110" s="22">
        <v>47</v>
      </c>
      <c r="I110" s="22">
        <v>7</v>
      </c>
      <c r="J110" s="22">
        <v>148</v>
      </c>
      <c r="K110" s="22">
        <v>71</v>
      </c>
      <c r="L110" s="22">
        <v>17</v>
      </c>
      <c r="M110" s="22">
        <v>8</v>
      </c>
      <c r="N110" s="22">
        <v>57</v>
      </c>
      <c r="O110" s="22">
        <v>15</v>
      </c>
      <c r="P110" s="160">
        <f t="shared" si="22"/>
        <v>448</v>
      </c>
      <c r="Q110" s="160">
        <f t="shared" si="23"/>
        <v>143</v>
      </c>
    </row>
    <row r="111" spans="1:32" ht="15" customHeight="1" x14ac:dyDescent="0.3">
      <c r="A111" s="156" t="s">
        <v>437</v>
      </c>
      <c r="B111" s="22">
        <v>59</v>
      </c>
      <c r="C111" s="22">
        <v>13</v>
      </c>
      <c r="D111" s="22">
        <v>43</v>
      </c>
      <c r="E111" s="22">
        <v>16</v>
      </c>
      <c r="F111" s="22">
        <v>7</v>
      </c>
      <c r="G111" s="22">
        <v>3</v>
      </c>
      <c r="H111" s="22">
        <v>36</v>
      </c>
      <c r="I111" s="22">
        <v>11</v>
      </c>
      <c r="J111" s="22">
        <v>124</v>
      </c>
      <c r="K111" s="22">
        <v>46</v>
      </c>
      <c r="L111" s="22">
        <v>7</v>
      </c>
      <c r="M111" s="22">
        <v>0</v>
      </c>
      <c r="N111" s="22">
        <v>61</v>
      </c>
      <c r="O111" s="22">
        <v>17</v>
      </c>
      <c r="P111" s="160">
        <f t="shared" si="22"/>
        <v>337</v>
      </c>
      <c r="Q111" s="160">
        <f t="shared" si="23"/>
        <v>106</v>
      </c>
    </row>
    <row r="112" spans="1:32" ht="15" customHeight="1" x14ac:dyDescent="0.3">
      <c r="A112" s="156" t="s">
        <v>438</v>
      </c>
      <c r="B112" s="22">
        <v>9</v>
      </c>
      <c r="C112" s="22">
        <v>2</v>
      </c>
      <c r="D112" s="22">
        <v>19</v>
      </c>
      <c r="E112" s="22">
        <v>6</v>
      </c>
      <c r="F112" s="22">
        <v>0</v>
      </c>
      <c r="G112" s="22">
        <v>0</v>
      </c>
      <c r="H112" s="22">
        <v>22</v>
      </c>
      <c r="I112" s="22">
        <v>3</v>
      </c>
      <c r="J112" s="22">
        <v>84</v>
      </c>
      <c r="K112" s="22">
        <v>28</v>
      </c>
      <c r="L112" s="22">
        <v>2</v>
      </c>
      <c r="M112" s="22">
        <v>1</v>
      </c>
      <c r="N112" s="22">
        <v>26</v>
      </c>
      <c r="O112" s="22">
        <v>2</v>
      </c>
      <c r="P112" s="160">
        <f t="shared" si="22"/>
        <v>162</v>
      </c>
      <c r="Q112" s="160">
        <f t="shared" si="23"/>
        <v>42</v>
      </c>
    </row>
    <row r="113" spans="1:17" ht="15" customHeight="1" x14ac:dyDescent="0.3">
      <c r="A113" s="156" t="s">
        <v>38</v>
      </c>
      <c r="B113" s="22">
        <v>8</v>
      </c>
      <c r="C113" s="22">
        <v>2</v>
      </c>
      <c r="D113" s="22">
        <v>7</v>
      </c>
      <c r="E113" s="22">
        <v>0</v>
      </c>
      <c r="F113" s="22">
        <v>0</v>
      </c>
      <c r="G113" s="22">
        <v>0</v>
      </c>
      <c r="H113" s="22">
        <v>19</v>
      </c>
      <c r="I113" s="22">
        <v>4</v>
      </c>
      <c r="J113" s="22">
        <v>62</v>
      </c>
      <c r="K113" s="22">
        <v>15</v>
      </c>
      <c r="L113" s="22">
        <v>1</v>
      </c>
      <c r="M113" s="22">
        <v>0</v>
      </c>
      <c r="N113" s="22">
        <v>24</v>
      </c>
      <c r="O113" s="22">
        <v>0</v>
      </c>
      <c r="P113" s="160">
        <f t="shared" si="22"/>
        <v>121</v>
      </c>
      <c r="Q113" s="160">
        <f t="shared" si="23"/>
        <v>21</v>
      </c>
    </row>
    <row r="114" spans="1:17" ht="18" customHeight="1" x14ac:dyDescent="0.3">
      <c r="A114" s="144" t="s">
        <v>331</v>
      </c>
      <c r="B114" s="141">
        <f t="shared" ref="B114:Q114" si="24">SUM(B102:B113)</f>
        <v>2842</v>
      </c>
      <c r="C114" s="141">
        <f t="shared" si="24"/>
        <v>1254</v>
      </c>
      <c r="D114" s="141">
        <f t="shared" si="24"/>
        <v>716</v>
      </c>
      <c r="E114" s="141">
        <f t="shared" si="24"/>
        <v>418</v>
      </c>
      <c r="F114" s="141">
        <f t="shared" si="24"/>
        <v>116</v>
      </c>
      <c r="G114" s="141">
        <f t="shared" si="24"/>
        <v>35</v>
      </c>
      <c r="H114" s="141">
        <f t="shared" si="24"/>
        <v>879</v>
      </c>
      <c r="I114" s="141">
        <f t="shared" si="24"/>
        <v>348</v>
      </c>
      <c r="J114" s="141">
        <f t="shared" si="24"/>
        <v>1231</v>
      </c>
      <c r="K114" s="141">
        <f t="shared" si="24"/>
        <v>653</v>
      </c>
      <c r="L114" s="141">
        <f t="shared" si="24"/>
        <v>136</v>
      </c>
      <c r="M114" s="141">
        <f t="shared" si="24"/>
        <v>38</v>
      </c>
      <c r="N114" s="141">
        <f t="shared" si="24"/>
        <v>694</v>
      </c>
      <c r="O114" s="141">
        <f t="shared" si="24"/>
        <v>252</v>
      </c>
      <c r="P114" s="141">
        <f t="shared" si="24"/>
        <v>6614</v>
      </c>
      <c r="Q114" s="141">
        <f t="shared" si="24"/>
        <v>2998</v>
      </c>
    </row>
    <row r="116" spans="1:17" s="16" customFormat="1" x14ac:dyDescent="0.25">
      <c r="A116" s="470" t="s">
        <v>415</v>
      </c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</row>
    <row r="117" spans="1:17" s="16" customFormat="1" x14ac:dyDescent="0.25">
      <c r="A117" s="470" t="s">
        <v>380</v>
      </c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</row>
    <row r="118" spans="1:17" s="16" customFormat="1" x14ac:dyDescent="0.25">
      <c r="A118" s="470" t="s">
        <v>35</v>
      </c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</row>
    <row r="119" spans="1:17" s="16" customFormat="1" x14ac:dyDescent="0.25">
      <c r="A119" s="470" t="s">
        <v>397</v>
      </c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</row>
    <row r="121" spans="1:17" ht="13" x14ac:dyDescent="0.3">
      <c r="A121" s="134" t="s">
        <v>371</v>
      </c>
    </row>
    <row r="122" spans="1:17" ht="13" x14ac:dyDescent="0.3">
      <c r="A122" s="134"/>
    </row>
    <row r="123" spans="1:17" ht="13" x14ac:dyDescent="0.3">
      <c r="A123" s="146" t="s">
        <v>392</v>
      </c>
      <c r="B123" s="489" t="s">
        <v>353</v>
      </c>
      <c r="C123" s="490"/>
      <c r="D123" s="489" t="s">
        <v>354</v>
      </c>
      <c r="E123" s="490"/>
      <c r="F123" s="489" t="s">
        <v>355</v>
      </c>
      <c r="G123" s="490"/>
      <c r="H123" s="489" t="s">
        <v>356</v>
      </c>
      <c r="I123" s="490"/>
      <c r="J123" s="489" t="s">
        <v>357</v>
      </c>
      <c r="K123" s="490"/>
      <c r="L123" s="492" t="s">
        <v>358</v>
      </c>
      <c r="M123" s="493"/>
      <c r="N123" s="492" t="s">
        <v>359</v>
      </c>
      <c r="O123" s="493"/>
      <c r="P123" s="495" t="s">
        <v>331</v>
      </c>
      <c r="Q123" s="496"/>
    </row>
    <row r="124" spans="1:17" ht="13" x14ac:dyDescent="0.3">
      <c r="A124" s="147"/>
      <c r="B124" s="148" t="s">
        <v>375</v>
      </c>
      <c r="C124" s="148" t="s">
        <v>330</v>
      </c>
      <c r="D124" s="148" t="s">
        <v>375</v>
      </c>
      <c r="E124" s="148" t="s">
        <v>330</v>
      </c>
      <c r="F124" s="148" t="s">
        <v>375</v>
      </c>
      <c r="G124" s="148" t="s">
        <v>330</v>
      </c>
      <c r="H124" s="148" t="s">
        <v>375</v>
      </c>
      <c r="I124" s="148" t="s">
        <v>330</v>
      </c>
      <c r="J124" s="148" t="s">
        <v>375</v>
      </c>
      <c r="K124" s="148" t="s">
        <v>330</v>
      </c>
      <c r="L124" s="149" t="s">
        <v>375</v>
      </c>
      <c r="M124" s="149" t="s">
        <v>330</v>
      </c>
      <c r="N124" s="149" t="s">
        <v>375</v>
      </c>
      <c r="O124" s="447" t="s">
        <v>330</v>
      </c>
      <c r="P124" s="150" t="s">
        <v>375</v>
      </c>
      <c r="Q124" s="150" t="s">
        <v>330</v>
      </c>
    </row>
    <row r="125" spans="1:17" ht="15" customHeight="1" x14ac:dyDescent="0.3">
      <c r="A125" s="155" t="s">
        <v>425</v>
      </c>
      <c r="B125" s="106">
        <v>33</v>
      </c>
      <c r="C125" s="106">
        <v>11</v>
      </c>
      <c r="D125" s="106">
        <v>0</v>
      </c>
      <c r="E125" s="106">
        <v>0</v>
      </c>
      <c r="F125" s="106">
        <v>0</v>
      </c>
      <c r="G125" s="106">
        <v>0</v>
      </c>
      <c r="H125" s="106">
        <v>0</v>
      </c>
      <c r="I125" s="106">
        <v>0</v>
      </c>
      <c r="J125" s="106">
        <v>0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63">
        <f t="shared" ref="P125:P136" si="25">B125+D125+F125+H125+J125+L125+N125</f>
        <v>33</v>
      </c>
      <c r="Q125" s="163">
        <f t="shared" ref="Q125:Q136" si="26">C125+E125+G125+I125+K125+M125+O125</f>
        <v>11</v>
      </c>
    </row>
    <row r="126" spans="1:17" ht="15" customHeight="1" x14ac:dyDescent="0.3">
      <c r="A126" s="156" t="s">
        <v>426</v>
      </c>
      <c r="B126" s="22">
        <v>321</v>
      </c>
      <c r="C126" s="22">
        <v>116</v>
      </c>
      <c r="D126" s="22">
        <v>11</v>
      </c>
      <c r="E126" s="22">
        <v>5</v>
      </c>
      <c r="F126" s="22">
        <v>0</v>
      </c>
      <c r="G126" s="22">
        <v>0</v>
      </c>
      <c r="H126" s="22">
        <v>8</v>
      </c>
      <c r="I126" s="22">
        <v>2</v>
      </c>
      <c r="J126" s="22">
        <v>0</v>
      </c>
      <c r="K126" s="22">
        <v>0</v>
      </c>
      <c r="L126" s="22">
        <v>0</v>
      </c>
      <c r="M126" s="22">
        <v>0</v>
      </c>
      <c r="N126" s="22"/>
      <c r="O126" s="22">
        <v>0</v>
      </c>
      <c r="P126" s="160">
        <f t="shared" si="25"/>
        <v>340</v>
      </c>
      <c r="Q126" s="160">
        <f t="shared" si="26"/>
        <v>123</v>
      </c>
    </row>
    <row r="127" spans="1:17" ht="15" customHeight="1" x14ac:dyDescent="0.3">
      <c r="A127" s="156" t="s">
        <v>427</v>
      </c>
      <c r="B127" s="22">
        <v>722</v>
      </c>
      <c r="C127" s="22">
        <v>235</v>
      </c>
      <c r="D127" s="22">
        <v>43</v>
      </c>
      <c r="E127" s="22">
        <v>17</v>
      </c>
      <c r="F127" s="22">
        <v>26</v>
      </c>
      <c r="G127" s="22">
        <v>8</v>
      </c>
      <c r="H127" s="22">
        <v>61</v>
      </c>
      <c r="I127" s="22">
        <v>23</v>
      </c>
      <c r="J127" s="22">
        <v>6</v>
      </c>
      <c r="K127" s="22">
        <v>3</v>
      </c>
      <c r="L127" s="22">
        <v>5</v>
      </c>
      <c r="M127" s="22">
        <v>1</v>
      </c>
      <c r="N127" s="22">
        <v>9</v>
      </c>
      <c r="O127" s="22">
        <v>4</v>
      </c>
      <c r="P127" s="160">
        <f t="shared" si="25"/>
        <v>872</v>
      </c>
      <c r="Q127" s="160">
        <f t="shared" si="26"/>
        <v>291</v>
      </c>
    </row>
    <row r="128" spans="1:17" ht="15" customHeight="1" x14ac:dyDescent="0.3">
      <c r="A128" s="156" t="s">
        <v>428</v>
      </c>
      <c r="B128" s="22">
        <v>786</v>
      </c>
      <c r="C128" s="22">
        <v>454</v>
      </c>
      <c r="D128" s="22">
        <v>148</v>
      </c>
      <c r="E128" s="22">
        <v>103</v>
      </c>
      <c r="F128" s="22">
        <v>66</v>
      </c>
      <c r="G128" s="22">
        <v>25</v>
      </c>
      <c r="H128" s="22">
        <v>176</v>
      </c>
      <c r="I128" s="22">
        <v>91</v>
      </c>
      <c r="J128" s="22">
        <v>45</v>
      </c>
      <c r="K128" s="22">
        <v>31</v>
      </c>
      <c r="L128" s="22">
        <v>19</v>
      </c>
      <c r="M128" s="22">
        <v>7</v>
      </c>
      <c r="N128" s="22">
        <v>41</v>
      </c>
      <c r="O128" s="22">
        <v>12</v>
      </c>
      <c r="P128" s="160">
        <f t="shared" si="25"/>
        <v>1281</v>
      </c>
      <c r="Q128" s="160">
        <f t="shared" si="26"/>
        <v>723</v>
      </c>
    </row>
    <row r="129" spans="1:17" ht="15" customHeight="1" x14ac:dyDescent="0.3">
      <c r="A129" s="156" t="s">
        <v>429</v>
      </c>
      <c r="B129" s="22">
        <v>782</v>
      </c>
      <c r="C129" s="22">
        <v>431</v>
      </c>
      <c r="D129" s="22">
        <v>256</v>
      </c>
      <c r="E129" s="22">
        <v>169</v>
      </c>
      <c r="F129" s="22">
        <v>82</v>
      </c>
      <c r="G129" s="22">
        <v>26</v>
      </c>
      <c r="H129" s="22">
        <v>269</v>
      </c>
      <c r="I129" s="22">
        <v>130</v>
      </c>
      <c r="J129" s="22">
        <v>174</v>
      </c>
      <c r="K129" s="22">
        <v>117</v>
      </c>
      <c r="L129" s="22">
        <v>59</v>
      </c>
      <c r="M129" s="22">
        <v>20</v>
      </c>
      <c r="N129" s="22">
        <v>153</v>
      </c>
      <c r="O129" s="22">
        <v>67</v>
      </c>
      <c r="P129" s="160">
        <f t="shared" si="25"/>
        <v>1775</v>
      </c>
      <c r="Q129" s="160">
        <f t="shared" si="26"/>
        <v>960</v>
      </c>
    </row>
    <row r="130" spans="1:17" ht="15" customHeight="1" x14ac:dyDescent="0.3">
      <c r="A130" s="156" t="s">
        <v>430</v>
      </c>
      <c r="B130" s="22">
        <v>702</v>
      </c>
      <c r="C130" s="22">
        <v>385</v>
      </c>
      <c r="D130" s="22">
        <v>254</v>
      </c>
      <c r="E130" s="22">
        <v>152</v>
      </c>
      <c r="F130" s="22">
        <v>67</v>
      </c>
      <c r="G130" s="22">
        <v>19</v>
      </c>
      <c r="H130" s="22">
        <v>313</v>
      </c>
      <c r="I130" s="22">
        <v>149</v>
      </c>
      <c r="J130" s="22">
        <v>291</v>
      </c>
      <c r="K130" s="22">
        <v>193</v>
      </c>
      <c r="L130" s="22">
        <v>52</v>
      </c>
      <c r="M130" s="22">
        <v>16</v>
      </c>
      <c r="N130" s="22">
        <v>217</v>
      </c>
      <c r="O130" s="22">
        <v>82</v>
      </c>
      <c r="P130" s="160">
        <f t="shared" si="25"/>
        <v>1896</v>
      </c>
      <c r="Q130" s="160">
        <f t="shared" si="26"/>
        <v>996</v>
      </c>
    </row>
    <row r="131" spans="1:17" ht="15" customHeight="1" x14ac:dyDescent="0.3">
      <c r="A131" s="156" t="s">
        <v>434</v>
      </c>
      <c r="B131" s="22">
        <v>483</v>
      </c>
      <c r="C131" s="22">
        <v>261</v>
      </c>
      <c r="D131" s="22">
        <v>229</v>
      </c>
      <c r="E131" s="22">
        <v>144</v>
      </c>
      <c r="F131" s="22">
        <v>54</v>
      </c>
      <c r="G131" s="22">
        <v>11</v>
      </c>
      <c r="H131" s="22">
        <v>292</v>
      </c>
      <c r="I131" s="22">
        <v>138</v>
      </c>
      <c r="J131" s="22">
        <v>362</v>
      </c>
      <c r="K131" s="22">
        <v>227</v>
      </c>
      <c r="L131" s="22">
        <v>24</v>
      </c>
      <c r="M131" s="22">
        <v>5</v>
      </c>
      <c r="N131" s="22">
        <v>285</v>
      </c>
      <c r="O131" s="22">
        <v>111</v>
      </c>
      <c r="P131" s="160">
        <f t="shared" si="25"/>
        <v>1729</v>
      </c>
      <c r="Q131" s="160">
        <f t="shared" si="26"/>
        <v>897</v>
      </c>
    </row>
    <row r="132" spans="1:17" ht="15" customHeight="1" x14ac:dyDescent="0.3">
      <c r="A132" s="156" t="s">
        <v>435</v>
      </c>
      <c r="B132" s="22">
        <v>299</v>
      </c>
      <c r="C132" s="22">
        <v>153</v>
      </c>
      <c r="D132" s="22">
        <v>169</v>
      </c>
      <c r="E132" s="22">
        <v>91</v>
      </c>
      <c r="F132" s="22">
        <v>17</v>
      </c>
      <c r="G132" s="22">
        <v>2</v>
      </c>
      <c r="H132" s="22">
        <v>213</v>
      </c>
      <c r="I132" s="22">
        <v>81</v>
      </c>
      <c r="J132" s="22">
        <v>429</v>
      </c>
      <c r="K132" s="22">
        <v>259</v>
      </c>
      <c r="L132" s="22">
        <v>40</v>
      </c>
      <c r="M132" s="22">
        <v>9</v>
      </c>
      <c r="N132" s="22">
        <v>312</v>
      </c>
      <c r="O132" s="22">
        <v>103</v>
      </c>
      <c r="P132" s="160">
        <f t="shared" si="25"/>
        <v>1479</v>
      </c>
      <c r="Q132" s="160">
        <f t="shared" si="26"/>
        <v>698</v>
      </c>
    </row>
    <row r="133" spans="1:17" ht="15" customHeight="1" x14ac:dyDescent="0.3">
      <c r="A133" s="156" t="s">
        <v>436</v>
      </c>
      <c r="B133" s="22">
        <v>127</v>
      </c>
      <c r="C133" s="22">
        <v>66</v>
      </c>
      <c r="D133" s="22">
        <v>81</v>
      </c>
      <c r="E133" s="22">
        <v>44</v>
      </c>
      <c r="F133" s="22">
        <v>10</v>
      </c>
      <c r="G133" s="22">
        <v>3</v>
      </c>
      <c r="H133" s="22">
        <v>126</v>
      </c>
      <c r="I133" s="22">
        <v>43</v>
      </c>
      <c r="J133" s="22">
        <v>328</v>
      </c>
      <c r="K133" s="22">
        <v>174</v>
      </c>
      <c r="L133" s="22">
        <v>13</v>
      </c>
      <c r="M133" s="22">
        <v>0</v>
      </c>
      <c r="N133" s="22">
        <v>239</v>
      </c>
      <c r="O133" s="22">
        <v>78</v>
      </c>
      <c r="P133" s="160">
        <f t="shared" si="25"/>
        <v>924</v>
      </c>
      <c r="Q133" s="160">
        <f t="shared" si="26"/>
        <v>408</v>
      </c>
    </row>
    <row r="134" spans="1:17" ht="15" customHeight="1" x14ac:dyDescent="0.3">
      <c r="A134" s="156" t="s">
        <v>437</v>
      </c>
      <c r="B134" s="22">
        <v>47</v>
      </c>
      <c r="C134" s="22">
        <v>12</v>
      </c>
      <c r="D134" s="22">
        <v>41</v>
      </c>
      <c r="E134" s="22">
        <v>18</v>
      </c>
      <c r="F134" s="22">
        <v>6</v>
      </c>
      <c r="G134" s="22">
        <v>1</v>
      </c>
      <c r="H134" s="22">
        <v>47</v>
      </c>
      <c r="I134" s="22">
        <v>17</v>
      </c>
      <c r="J134" s="22">
        <v>265</v>
      </c>
      <c r="K134" s="22">
        <v>145</v>
      </c>
      <c r="L134" s="22">
        <v>11</v>
      </c>
      <c r="M134" s="22">
        <v>0</v>
      </c>
      <c r="N134" s="22">
        <v>133</v>
      </c>
      <c r="O134" s="22">
        <v>41</v>
      </c>
      <c r="P134" s="160">
        <f t="shared" si="25"/>
        <v>550</v>
      </c>
      <c r="Q134" s="160">
        <f t="shared" si="26"/>
        <v>234</v>
      </c>
    </row>
    <row r="135" spans="1:17" ht="15" customHeight="1" x14ac:dyDescent="0.3">
      <c r="A135" s="156" t="s">
        <v>438</v>
      </c>
      <c r="B135" s="22">
        <v>52</v>
      </c>
      <c r="C135" s="22">
        <v>15</v>
      </c>
      <c r="D135" s="22">
        <v>20</v>
      </c>
      <c r="E135" s="22">
        <v>8</v>
      </c>
      <c r="F135" s="22">
        <v>3</v>
      </c>
      <c r="G135" s="22">
        <v>0</v>
      </c>
      <c r="H135" s="22">
        <v>25</v>
      </c>
      <c r="I135" s="22">
        <v>9</v>
      </c>
      <c r="J135" s="22">
        <v>284</v>
      </c>
      <c r="K135" s="22">
        <v>100</v>
      </c>
      <c r="L135" s="22">
        <v>0</v>
      </c>
      <c r="M135" s="22">
        <v>0</v>
      </c>
      <c r="N135" s="22">
        <v>142</v>
      </c>
      <c r="O135" s="22">
        <v>33</v>
      </c>
      <c r="P135" s="160">
        <f t="shared" si="25"/>
        <v>526</v>
      </c>
      <c r="Q135" s="160">
        <f t="shared" si="26"/>
        <v>165</v>
      </c>
    </row>
    <row r="136" spans="1:17" ht="15" customHeight="1" x14ac:dyDescent="0.3">
      <c r="A136" s="156" t="s">
        <v>38</v>
      </c>
      <c r="B136" s="22">
        <v>10</v>
      </c>
      <c r="C136" s="22">
        <v>2</v>
      </c>
      <c r="D136" s="22">
        <v>4</v>
      </c>
      <c r="E136" s="22">
        <v>1</v>
      </c>
      <c r="F136" s="22">
        <v>0</v>
      </c>
      <c r="G136" s="22">
        <v>0</v>
      </c>
      <c r="H136" s="22">
        <v>4</v>
      </c>
      <c r="I136" s="22">
        <v>0</v>
      </c>
      <c r="J136" s="22">
        <v>24</v>
      </c>
      <c r="K136" s="22">
        <v>11</v>
      </c>
      <c r="L136" s="22">
        <v>0</v>
      </c>
      <c r="M136" s="22">
        <v>0</v>
      </c>
      <c r="N136" s="22">
        <v>7</v>
      </c>
      <c r="O136" s="22">
        <v>1</v>
      </c>
      <c r="P136" s="160">
        <f t="shared" si="25"/>
        <v>49</v>
      </c>
      <c r="Q136" s="160">
        <f t="shared" si="26"/>
        <v>15</v>
      </c>
    </row>
    <row r="137" spans="1:17" ht="16.5" customHeight="1" x14ac:dyDescent="0.3">
      <c r="A137" s="144" t="s">
        <v>331</v>
      </c>
      <c r="B137" s="141">
        <f t="shared" ref="B137:Q137" si="27">SUM(B125:B136)</f>
        <v>4364</v>
      </c>
      <c r="C137" s="141">
        <f t="shared" si="27"/>
        <v>2141</v>
      </c>
      <c r="D137" s="141">
        <f t="shared" si="27"/>
        <v>1256</v>
      </c>
      <c r="E137" s="141">
        <f t="shared" si="27"/>
        <v>752</v>
      </c>
      <c r="F137" s="141">
        <f t="shared" si="27"/>
        <v>331</v>
      </c>
      <c r="G137" s="141">
        <f t="shared" si="27"/>
        <v>95</v>
      </c>
      <c r="H137" s="141">
        <f t="shared" si="27"/>
        <v>1534</v>
      </c>
      <c r="I137" s="141">
        <f t="shared" si="27"/>
        <v>683</v>
      </c>
      <c r="J137" s="141">
        <f t="shared" si="27"/>
        <v>2208</v>
      </c>
      <c r="K137" s="141">
        <f t="shared" si="27"/>
        <v>1260</v>
      </c>
      <c r="L137" s="141">
        <f t="shared" si="27"/>
        <v>223</v>
      </c>
      <c r="M137" s="141">
        <f t="shared" si="27"/>
        <v>58</v>
      </c>
      <c r="N137" s="141">
        <f t="shared" si="27"/>
        <v>1538</v>
      </c>
      <c r="O137" s="141">
        <f t="shared" si="27"/>
        <v>532</v>
      </c>
      <c r="P137" s="141">
        <f t="shared" si="27"/>
        <v>11454</v>
      </c>
      <c r="Q137" s="141">
        <f t="shared" si="27"/>
        <v>5521</v>
      </c>
    </row>
    <row r="139" spans="1:17" s="16" customFormat="1" x14ac:dyDescent="0.25">
      <c r="A139" s="470" t="s">
        <v>416</v>
      </c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</row>
    <row r="140" spans="1:17" s="16" customFormat="1" x14ac:dyDescent="0.25">
      <c r="A140" s="470" t="s">
        <v>380</v>
      </c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</row>
    <row r="141" spans="1:17" s="16" customFormat="1" x14ac:dyDescent="0.25">
      <c r="A141" s="470" t="s">
        <v>35</v>
      </c>
      <c r="B141" s="491"/>
      <c r="C141" s="491"/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</row>
    <row r="142" spans="1:17" s="16" customFormat="1" x14ac:dyDescent="0.25">
      <c r="A142" s="470" t="s">
        <v>397</v>
      </c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</row>
    <row r="144" spans="1:17" ht="13" x14ac:dyDescent="0.3">
      <c r="A144" s="134" t="s">
        <v>373</v>
      </c>
    </row>
    <row r="145" spans="1:17" ht="13" x14ac:dyDescent="0.3">
      <c r="A145" s="134"/>
    </row>
    <row r="146" spans="1:17" ht="13" x14ac:dyDescent="0.3">
      <c r="A146" s="146" t="s">
        <v>392</v>
      </c>
      <c r="B146" s="489" t="s">
        <v>353</v>
      </c>
      <c r="C146" s="490"/>
      <c r="D146" s="489" t="s">
        <v>354</v>
      </c>
      <c r="E146" s="490"/>
      <c r="F146" s="489" t="s">
        <v>355</v>
      </c>
      <c r="G146" s="490"/>
      <c r="H146" s="489" t="s">
        <v>356</v>
      </c>
      <c r="I146" s="490"/>
      <c r="J146" s="489" t="s">
        <v>357</v>
      </c>
      <c r="K146" s="490"/>
      <c r="L146" s="492" t="s">
        <v>358</v>
      </c>
      <c r="M146" s="493"/>
      <c r="N146" s="492" t="s">
        <v>359</v>
      </c>
      <c r="O146" s="493"/>
      <c r="P146" s="495" t="s">
        <v>331</v>
      </c>
      <c r="Q146" s="496"/>
    </row>
    <row r="147" spans="1:17" ht="13" x14ac:dyDescent="0.3">
      <c r="A147" s="147"/>
      <c r="B147" s="148" t="s">
        <v>375</v>
      </c>
      <c r="C147" s="148" t="s">
        <v>330</v>
      </c>
      <c r="D147" s="148" t="s">
        <v>375</v>
      </c>
      <c r="E147" s="148" t="s">
        <v>330</v>
      </c>
      <c r="F147" s="148" t="s">
        <v>375</v>
      </c>
      <c r="G147" s="148" t="s">
        <v>330</v>
      </c>
      <c r="H147" s="148" t="s">
        <v>375</v>
      </c>
      <c r="I147" s="148" t="s">
        <v>330</v>
      </c>
      <c r="J147" s="148" t="s">
        <v>375</v>
      </c>
      <c r="K147" s="148" t="s">
        <v>330</v>
      </c>
      <c r="L147" s="149" t="s">
        <v>375</v>
      </c>
      <c r="M147" s="149" t="s">
        <v>330</v>
      </c>
      <c r="N147" s="149" t="s">
        <v>375</v>
      </c>
      <c r="O147" s="447" t="s">
        <v>330</v>
      </c>
      <c r="P147" s="150" t="s">
        <v>375</v>
      </c>
      <c r="Q147" s="150" t="s">
        <v>330</v>
      </c>
    </row>
    <row r="148" spans="1:17" ht="15" customHeight="1" x14ac:dyDescent="0.3">
      <c r="A148" s="155" t="s">
        <v>425</v>
      </c>
      <c r="B148" s="106">
        <v>8</v>
      </c>
      <c r="C148" s="106">
        <v>6</v>
      </c>
      <c r="D148" s="106">
        <v>0</v>
      </c>
      <c r="E148" s="106">
        <v>0</v>
      </c>
      <c r="F148" s="106">
        <v>0</v>
      </c>
      <c r="G148" s="106">
        <v>0</v>
      </c>
      <c r="H148" s="106">
        <v>0</v>
      </c>
      <c r="I148" s="106">
        <v>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63">
        <f t="shared" ref="P148:P159" si="28">B148+D148+F148+H148+J148+L148+N148</f>
        <v>8</v>
      </c>
      <c r="Q148" s="163">
        <f t="shared" ref="Q148:Q159" si="29">C148+E148+G148+I148+K148+M148+O148</f>
        <v>6</v>
      </c>
    </row>
    <row r="149" spans="1:17" ht="15" customHeight="1" x14ac:dyDescent="0.3">
      <c r="A149" s="156" t="s">
        <v>426</v>
      </c>
      <c r="B149" s="22">
        <v>53</v>
      </c>
      <c r="C149" s="22">
        <v>28</v>
      </c>
      <c r="D149" s="22">
        <v>0</v>
      </c>
      <c r="E149" s="22">
        <v>0</v>
      </c>
      <c r="F149" s="22">
        <v>0</v>
      </c>
      <c r="G149" s="22">
        <v>0</v>
      </c>
      <c r="H149" s="22">
        <v>3</v>
      </c>
      <c r="I149" s="22">
        <v>2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160">
        <f t="shared" si="28"/>
        <v>56</v>
      </c>
      <c r="Q149" s="160">
        <f t="shared" si="29"/>
        <v>30</v>
      </c>
    </row>
    <row r="150" spans="1:17" ht="15" customHeight="1" x14ac:dyDescent="0.3">
      <c r="A150" s="156" t="s">
        <v>427</v>
      </c>
      <c r="B150" s="22">
        <v>223</v>
      </c>
      <c r="C150" s="22">
        <v>124</v>
      </c>
      <c r="D150" s="22">
        <v>13</v>
      </c>
      <c r="E150" s="22">
        <v>2</v>
      </c>
      <c r="F150" s="22">
        <v>7</v>
      </c>
      <c r="G150" s="22">
        <v>3</v>
      </c>
      <c r="H150" s="22">
        <v>3</v>
      </c>
      <c r="I150" s="22">
        <v>3</v>
      </c>
      <c r="J150" s="22">
        <v>0</v>
      </c>
      <c r="K150" s="22">
        <v>1</v>
      </c>
      <c r="L150" s="22">
        <v>0</v>
      </c>
      <c r="M150" s="22">
        <v>0</v>
      </c>
      <c r="N150" s="22">
        <v>0</v>
      </c>
      <c r="O150" s="22">
        <v>0</v>
      </c>
      <c r="P150" s="160">
        <f t="shared" si="28"/>
        <v>246</v>
      </c>
      <c r="Q150" s="160">
        <f t="shared" si="29"/>
        <v>133</v>
      </c>
    </row>
    <row r="151" spans="1:17" ht="15" customHeight="1" x14ac:dyDescent="0.3">
      <c r="A151" s="156" t="s">
        <v>428</v>
      </c>
      <c r="B151" s="22">
        <v>388</v>
      </c>
      <c r="C151" s="22">
        <v>226</v>
      </c>
      <c r="D151" s="22">
        <v>56</v>
      </c>
      <c r="E151" s="22">
        <v>27</v>
      </c>
      <c r="F151" s="22">
        <v>16</v>
      </c>
      <c r="G151" s="22">
        <v>11</v>
      </c>
      <c r="H151" s="22">
        <v>33</v>
      </c>
      <c r="I151" s="22">
        <v>14</v>
      </c>
      <c r="J151" s="22">
        <v>14</v>
      </c>
      <c r="K151" s="22">
        <v>5</v>
      </c>
      <c r="L151" s="22">
        <v>3</v>
      </c>
      <c r="M151" s="22">
        <v>2</v>
      </c>
      <c r="N151" s="22">
        <v>4</v>
      </c>
      <c r="O151" s="22">
        <v>5</v>
      </c>
      <c r="P151" s="160">
        <f t="shared" si="28"/>
        <v>514</v>
      </c>
      <c r="Q151" s="160">
        <f t="shared" si="29"/>
        <v>290</v>
      </c>
    </row>
    <row r="152" spans="1:17" ht="15" customHeight="1" x14ac:dyDescent="0.3">
      <c r="A152" s="156" t="s">
        <v>429</v>
      </c>
      <c r="B152" s="22">
        <v>460</v>
      </c>
      <c r="C152" s="22">
        <v>197</v>
      </c>
      <c r="D152" s="22">
        <v>141</v>
      </c>
      <c r="E152" s="22">
        <v>59</v>
      </c>
      <c r="F152" s="22">
        <v>27</v>
      </c>
      <c r="G152" s="22">
        <v>18</v>
      </c>
      <c r="H152" s="22">
        <v>95</v>
      </c>
      <c r="I152" s="22">
        <v>41</v>
      </c>
      <c r="J152" s="22">
        <v>55</v>
      </c>
      <c r="K152" s="22">
        <v>30</v>
      </c>
      <c r="L152" s="22">
        <v>16</v>
      </c>
      <c r="M152" s="22">
        <v>3</v>
      </c>
      <c r="N152" s="22">
        <v>65</v>
      </c>
      <c r="O152" s="22">
        <v>25</v>
      </c>
      <c r="P152" s="160">
        <f t="shared" si="28"/>
        <v>859</v>
      </c>
      <c r="Q152" s="160">
        <f t="shared" si="29"/>
        <v>373</v>
      </c>
    </row>
    <row r="153" spans="1:17" ht="15" customHeight="1" x14ac:dyDescent="0.3">
      <c r="A153" s="156" t="s">
        <v>430</v>
      </c>
      <c r="B153" s="22">
        <v>450</v>
      </c>
      <c r="C153" s="22">
        <v>203</v>
      </c>
      <c r="D153" s="22">
        <v>201</v>
      </c>
      <c r="E153" s="22">
        <v>68</v>
      </c>
      <c r="F153" s="22">
        <v>43</v>
      </c>
      <c r="G153" s="22">
        <v>21</v>
      </c>
      <c r="H153" s="22">
        <v>173</v>
      </c>
      <c r="I153" s="22">
        <v>80</v>
      </c>
      <c r="J153" s="22">
        <v>130</v>
      </c>
      <c r="K153" s="22">
        <v>77</v>
      </c>
      <c r="L153" s="22">
        <v>12</v>
      </c>
      <c r="M153" s="22">
        <v>1</v>
      </c>
      <c r="N153" s="22">
        <v>131</v>
      </c>
      <c r="O153" s="22">
        <v>46</v>
      </c>
      <c r="P153" s="160">
        <f t="shared" si="28"/>
        <v>1140</v>
      </c>
      <c r="Q153" s="160">
        <f t="shared" si="29"/>
        <v>496</v>
      </c>
    </row>
    <row r="154" spans="1:17" ht="15" customHeight="1" x14ac:dyDescent="0.3">
      <c r="A154" s="156" t="s">
        <v>434</v>
      </c>
      <c r="B154" s="22">
        <v>380</v>
      </c>
      <c r="C154" s="22">
        <v>160</v>
      </c>
      <c r="D154" s="22">
        <v>263</v>
      </c>
      <c r="E154" s="22">
        <v>75</v>
      </c>
      <c r="F154" s="22">
        <v>33</v>
      </c>
      <c r="G154" s="22">
        <v>10</v>
      </c>
      <c r="H154" s="22">
        <v>127</v>
      </c>
      <c r="I154" s="22">
        <v>38</v>
      </c>
      <c r="J154" s="22">
        <v>217</v>
      </c>
      <c r="K154" s="22">
        <v>116</v>
      </c>
      <c r="L154" s="22">
        <v>17</v>
      </c>
      <c r="M154" s="22">
        <v>3</v>
      </c>
      <c r="N154" s="22">
        <v>134</v>
      </c>
      <c r="O154" s="22">
        <v>45</v>
      </c>
      <c r="P154" s="160">
        <f t="shared" si="28"/>
        <v>1171</v>
      </c>
      <c r="Q154" s="160">
        <f t="shared" si="29"/>
        <v>447</v>
      </c>
    </row>
    <row r="155" spans="1:17" ht="15" customHeight="1" x14ac:dyDescent="0.3">
      <c r="A155" s="156" t="s">
        <v>435</v>
      </c>
      <c r="B155" s="22">
        <v>260</v>
      </c>
      <c r="C155" s="22">
        <v>98</v>
      </c>
      <c r="D155" s="22">
        <v>246</v>
      </c>
      <c r="E155" s="22">
        <v>72</v>
      </c>
      <c r="F155" s="22">
        <v>24</v>
      </c>
      <c r="G155" s="22">
        <v>7</v>
      </c>
      <c r="H155" s="22">
        <v>99</v>
      </c>
      <c r="I155" s="22">
        <v>24</v>
      </c>
      <c r="J155" s="22">
        <v>283</v>
      </c>
      <c r="K155" s="22">
        <v>148</v>
      </c>
      <c r="L155" s="22">
        <v>13</v>
      </c>
      <c r="M155" s="22">
        <v>1</v>
      </c>
      <c r="N155" s="22">
        <v>125</v>
      </c>
      <c r="O155" s="22">
        <v>36</v>
      </c>
      <c r="P155" s="160">
        <f t="shared" si="28"/>
        <v>1050</v>
      </c>
      <c r="Q155" s="160">
        <f t="shared" si="29"/>
        <v>386</v>
      </c>
    </row>
    <row r="156" spans="1:17" ht="15" customHeight="1" x14ac:dyDescent="0.3">
      <c r="A156" s="156" t="s">
        <v>436</v>
      </c>
      <c r="B156" s="22">
        <v>137</v>
      </c>
      <c r="C156" s="22">
        <v>29</v>
      </c>
      <c r="D156" s="22">
        <v>110</v>
      </c>
      <c r="E156" s="22">
        <v>30</v>
      </c>
      <c r="F156" s="22">
        <v>12</v>
      </c>
      <c r="G156" s="22">
        <v>5</v>
      </c>
      <c r="H156" s="22">
        <v>63</v>
      </c>
      <c r="I156" s="22">
        <v>17</v>
      </c>
      <c r="J156" s="22">
        <v>263</v>
      </c>
      <c r="K156" s="22">
        <v>111</v>
      </c>
      <c r="L156" s="22">
        <v>10</v>
      </c>
      <c r="M156" s="22">
        <v>3</v>
      </c>
      <c r="N156" s="22">
        <v>108</v>
      </c>
      <c r="O156" s="22">
        <v>37</v>
      </c>
      <c r="P156" s="160">
        <f t="shared" si="28"/>
        <v>703</v>
      </c>
      <c r="Q156" s="160">
        <f t="shared" si="29"/>
        <v>232</v>
      </c>
    </row>
    <row r="157" spans="1:17" ht="15" customHeight="1" x14ac:dyDescent="0.3">
      <c r="A157" s="156" t="s">
        <v>437</v>
      </c>
      <c r="B157" s="22">
        <v>39</v>
      </c>
      <c r="C157" s="22">
        <v>20</v>
      </c>
      <c r="D157" s="22">
        <v>92</v>
      </c>
      <c r="E157" s="22">
        <v>24</v>
      </c>
      <c r="F157" s="22">
        <v>2</v>
      </c>
      <c r="G157" s="22">
        <v>0</v>
      </c>
      <c r="H157" s="22">
        <v>29</v>
      </c>
      <c r="I157" s="22">
        <v>6</v>
      </c>
      <c r="J157" s="22">
        <v>199</v>
      </c>
      <c r="K157" s="22">
        <v>76</v>
      </c>
      <c r="L157" s="22">
        <v>8</v>
      </c>
      <c r="M157" s="22">
        <v>3</v>
      </c>
      <c r="N157" s="22">
        <v>87</v>
      </c>
      <c r="O157" s="22">
        <v>26</v>
      </c>
      <c r="P157" s="160">
        <f t="shared" si="28"/>
        <v>456</v>
      </c>
      <c r="Q157" s="160">
        <f t="shared" si="29"/>
        <v>155</v>
      </c>
    </row>
    <row r="158" spans="1:17" ht="15" customHeight="1" x14ac:dyDescent="0.3">
      <c r="A158" s="156" t="s">
        <v>438</v>
      </c>
      <c r="B158" s="22">
        <v>19</v>
      </c>
      <c r="C158" s="22">
        <v>3</v>
      </c>
      <c r="D158" s="22">
        <v>67</v>
      </c>
      <c r="E158" s="22">
        <v>18</v>
      </c>
      <c r="F158" s="22">
        <v>2</v>
      </c>
      <c r="G158" s="22">
        <v>2</v>
      </c>
      <c r="H158" s="22">
        <v>14</v>
      </c>
      <c r="I158" s="22">
        <v>0</v>
      </c>
      <c r="J158" s="22">
        <v>214</v>
      </c>
      <c r="K158" s="22">
        <v>72</v>
      </c>
      <c r="L158" s="22">
        <v>4</v>
      </c>
      <c r="M158" s="22">
        <v>1</v>
      </c>
      <c r="N158" s="22">
        <v>78</v>
      </c>
      <c r="O158" s="22">
        <v>20</v>
      </c>
      <c r="P158" s="160">
        <f t="shared" si="28"/>
        <v>398</v>
      </c>
      <c r="Q158" s="160">
        <f t="shared" si="29"/>
        <v>116</v>
      </c>
    </row>
    <row r="159" spans="1:17" ht="15" customHeight="1" x14ac:dyDescent="0.3">
      <c r="A159" s="156" t="s">
        <v>38</v>
      </c>
      <c r="B159" s="22">
        <v>11</v>
      </c>
      <c r="C159" s="22">
        <v>2</v>
      </c>
      <c r="D159" s="22">
        <v>10</v>
      </c>
      <c r="E159" s="22">
        <v>2</v>
      </c>
      <c r="F159" s="22">
        <v>0</v>
      </c>
      <c r="G159" s="22">
        <v>0</v>
      </c>
      <c r="H159" s="22">
        <v>4</v>
      </c>
      <c r="I159" s="22">
        <v>0</v>
      </c>
      <c r="J159" s="22">
        <v>28</v>
      </c>
      <c r="K159" s="22">
        <v>11</v>
      </c>
      <c r="L159" s="22">
        <v>0</v>
      </c>
      <c r="M159" s="22">
        <v>0</v>
      </c>
      <c r="N159" s="22">
        <v>9</v>
      </c>
      <c r="O159" s="22">
        <v>1</v>
      </c>
      <c r="P159" s="160">
        <f t="shared" si="28"/>
        <v>62</v>
      </c>
      <c r="Q159" s="160">
        <f t="shared" si="29"/>
        <v>16</v>
      </c>
    </row>
    <row r="160" spans="1:17" ht="17.25" customHeight="1" x14ac:dyDescent="0.3">
      <c r="A160" s="144" t="s">
        <v>331</v>
      </c>
      <c r="B160" s="141">
        <f t="shared" ref="B160:Q160" si="30">SUM(B148:B159)</f>
        <v>2428</v>
      </c>
      <c r="C160" s="141">
        <f t="shared" si="30"/>
        <v>1096</v>
      </c>
      <c r="D160" s="141">
        <f t="shared" si="30"/>
        <v>1199</v>
      </c>
      <c r="E160" s="141">
        <f t="shared" si="30"/>
        <v>377</v>
      </c>
      <c r="F160" s="141">
        <f t="shared" si="30"/>
        <v>166</v>
      </c>
      <c r="G160" s="141">
        <f t="shared" si="30"/>
        <v>77</v>
      </c>
      <c r="H160" s="141">
        <f t="shared" si="30"/>
        <v>643</v>
      </c>
      <c r="I160" s="141">
        <f t="shared" si="30"/>
        <v>225</v>
      </c>
      <c r="J160" s="141">
        <f t="shared" si="30"/>
        <v>1403</v>
      </c>
      <c r="K160" s="141">
        <f t="shared" si="30"/>
        <v>647</v>
      </c>
      <c r="L160" s="141">
        <f t="shared" si="30"/>
        <v>83</v>
      </c>
      <c r="M160" s="141">
        <f t="shared" si="30"/>
        <v>17</v>
      </c>
      <c r="N160" s="141">
        <f t="shared" si="30"/>
        <v>741</v>
      </c>
      <c r="O160" s="141">
        <f t="shared" si="30"/>
        <v>241</v>
      </c>
      <c r="P160" s="141">
        <f t="shared" si="30"/>
        <v>6663</v>
      </c>
      <c r="Q160" s="141">
        <f t="shared" si="30"/>
        <v>2680</v>
      </c>
    </row>
    <row r="165" spans="1:3" x14ac:dyDescent="0.25">
      <c r="B165" s="16"/>
      <c r="C165" s="16"/>
    </row>
    <row r="166" spans="1:3" x14ac:dyDescent="0.25">
      <c r="B166" s="16"/>
      <c r="C166" s="16"/>
    </row>
    <row r="167" spans="1:3" x14ac:dyDescent="0.25">
      <c r="B167" s="16"/>
      <c r="C167" s="16"/>
    </row>
    <row r="168" spans="1:3" x14ac:dyDescent="0.25">
      <c r="B168" s="16"/>
      <c r="C168" s="16"/>
    </row>
    <row r="169" spans="1:3" x14ac:dyDescent="0.25">
      <c r="B169" s="16"/>
      <c r="C169" s="16"/>
    </row>
    <row r="170" spans="1:3" x14ac:dyDescent="0.25">
      <c r="B170" s="16"/>
      <c r="C170" s="16"/>
    </row>
    <row r="171" spans="1:3" x14ac:dyDescent="0.25">
      <c r="B171" s="16"/>
      <c r="C171" s="16"/>
    </row>
    <row r="172" spans="1:3" x14ac:dyDescent="0.25">
      <c r="A172" s="35"/>
    </row>
    <row r="174" spans="1:3" x14ac:dyDescent="0.25">
      <c r="B174" s="16"/>
      <c r="C174" s="16"/>
    </row>
  </sheetData>
  <mergeCells count="84">
    <mergeCell ref="N146:O146"/>
    <mergeCell ref="P146:Q146"/>
    <mergeCell ref="B8:C8"/>
    <mergeCell ref="D8:E8"/>
    <mergeCell ref="F8:G8"/>
    <mergeCell ref="H8:I8"/>
    <mergeCell ref="J8:K8"/>
    <mergeCell ref="L8:M8"/>
    <mergeCell ref="N8:O8"/>
    <mergeCell ref="P8:Q8"/>
    <mergeCell ref="J123:K123"/>
    <mergeCell ref="L123:M123"/>
    <mergeCell ref="N123:O123"/>
    <mergeCell ref="P123:Q123"/>
    <mergeCell ref="B146:C146"/>
    <mergeCell ref="D146:E146"/>
    <mergeCell ref="F146:G146"/>
    <mergeCell ref="H146:I146"/>
    <mergeCell ref="J146:K146"/>
    <mergeCell ref="L146:M146"/>
    <mergeCell ref="N77:O77"/>
    <mergeCell ref="P77:Q77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J54:K54"/>
    <mergeCell ref="L54:M54"/>
    <mergeCell ref="N54:O54"/>
    <mergeCell ref="P54:Q54"/>
    <mergeCell ref="B77:C77"/>
    <mergeCell ref="D77:E77"/>
    <mergeCell ref="F77:G77"/>
    <mergeCell ref="H77:I77"/>
    <mergeCell ref="J77:K77"/>
    <mergeCell ref="L77:M77"/>
    <mergeCell ref="A118:Q118"/>
    <mergeCell ref="A119:Q119"/>
    <mergeCell ref="A139:Q139"/>
    <mergeCell ref="A140:Q140"/>
    <mergeCell ref="A141:Q141"/>
    <mergeCell ref="A142:Q142"/>
    <mergeCell ref="B123:C123"/>
    <mergeCell ref="D123:E123"/>
    <mergeCell ref="F123:G123"/>
    <mergeCell ref="H123:I123"/>
    <mergeCell ref="A93:Q93"/>
    <mergeCell ref="A94:Q94"/>
    <mergeCell ref="A95:Q95"/>
    <mergeCell ref="A96:Q96"/>
    <mergeCell ref="A116:Q116"/>
    <mergeCell ref="A117:Q117"/>
    <mergeCell ref="A49:Q49"/>
    <mergeCell ref="A50:Q50"/>
    <mergeCell ref="A70:Q70"/>
    <mergeCell ref="A71:Q71"/>
    <mergeCell ref="A72:Q72"/>
    <mergeCell ref="A73:Q73"/>
    <mergeCell ref="B54:C54"/>
    <mergeCell ref="D54:E54"/>
    <mergeCell ref="F54:G54"/>
    <mergeCell ref="H54:I54"/>
    <mergeCell ref="A1:Q1"/>
    <mergeCell ref="A2:Q2"/>
    <mergeCell ref="A4:Q4"/>
    <mergeCell ref="A3:Q3"/>
    <mergeCell ref="A47:Q47"/>
    <mergeCell ref="A48:Q48"/>
    <mergeCell ref="N31:O31"/>
    <mergeCell ref="P31:Q31"/>
    <mergeCell ref="A24:Q24"/>
    <mergeCell ref="A27:Q27"/>
    <mergeCell ref="B31:C31"/>
    <mergeCell ref="D31:E31"/>
    <mergeCell ref="F31:G31"/>
    <mergeCell ref="H31:I31"/>
    <mergeCell ref="A25:Q25"/>
    <mergeCell ref="A26:Q26"/>
    <mergeCell ref="J31:K31"/>
    <mergeCell ref="L31:M31"/>
  </mergeCells>
  <phoneticPr fontId="0" type="noConversion"/>
  <printOptions horizontalCentered="1"/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/>
  <rowBreaks count="5" manualBreakCount="5">
    <brk id="46" max="16383" man="1"/>
    <brk id="69" max="16383" man="1"/>
    <brk id="92" max="16383" man="1"/>
    <brk id="115" max="16383" man="1"/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N229"/>
  <sheetViews>
    <sheetView showGridLines="0" showZeros="0" zoomScale="75" workbookViewId="0">
      <pane xSplit="1" ySplit="8" topLeftCell="U70" activePane="bottomRight" state="frozen"/>
      <selection pane="topRight" activeCell="B1" sqref="B1"/>
      <selection pane="bottomLeft" activeCell="A9" sqref="A9"/>
      <selection pane="bottomRight" activeCell="AM87" sqref="AM87"/>
    </sheetView>
  </sheetViews>
  <sheetFormatPr baseColWidth="10" defaultColWidth="11.453125" defaultRowHeight="12.5" x14ac:dyDescent="0.25"/>
  <cols>
    <col min="1" max="1" width="25.26953125" style="200" customWidth="1"/>
    <col min="2" max="2" width="7.54296875" style="167" customWidth="1"/>
    <col min="3" max="3" width="8.81640625" style="167" customWidth="1"/>
    <col min="4" max="9" width="9.81640625" style="167" customWidth="1"/>
    <col min="10" max="11" width="9.7265625" style="167" customWidth="1"/>
    <col min="12" max="12" width="29.26953125" style="200" customWidth="1"/>
    <col min="13" max="22" width="9.453125" style="167" customWidth="1"/>
    <col min="23" max="23" width="24" style="200" customWidth="1"/>
    <col min="24" max="24" width="6.1796875" style="167" customWidth="1"/>
    <col min="25" max="27" width="5.54296875" style="167" customWidth="1"/>
    <col min="28" max="28" width="6.26953125" style="167" customWidth="1"/>
    <col min="29" max="29" width="7.7265625" style="167" customWidth="1"/>
    <col min="30" max="30" width="6.1796875" style="167" customWidth="1"/>
    <col min="31" max="31" width="6.81640625" style="167" customWidth="1"/>
    <col min="32" max="32" width="5.81640625" style="167" customWidth="1"/>
    <col min="33" max="33" width="6.453125" style="167" customWidth="1"/>
    <col min="34" max="34" width="7.453125" style="167" customWidth="1"/>
    <col min="35" max="35" width="6.7265625" style="167" customWidth="1"/>
    <col min="36" max="36" width="6.26953125" style="167" customWidth="1"/>
    <col min="37" max="37" width="7.1796875" style="167" customWidth="1"/>
    <col min="38" max="38" width="7.453125" style="167" customWidth="1"/>
    <col min="39" max="39" width="6.81640625" style="167" customWidth="1"/>
    <col min="40" max="40" width="5" style="167" customWidth="1"/>
    <col min="41" max="16384" width="11.453125" style="167"/>
  </cols>
  <sheetData>
    <row r="1" spans="1:40" x14ac:dyDescent="0.25">
      <c r="A1" s="152" t="s">
        <v>448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52" t="s">
        <v>451</v>
      </c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52" t="s">
        <v>255</v>
      </c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</row>
    <row r="2" spans="1:40" x14ac:dyDescent="0.25">
      <c r="A2" s="152" t="s">
        <v>11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52" t="s">
        <v>11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52" t="s">
        <v>20</v>
      </c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</row>
    <row r="3" spans="1:40" x14ac:dyDescent="0.25">
      <c r="A3" s="152" t="s">
        <v>149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52" t="s">
        <v>149</v>
      </c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52" t="s">
        <v>149</v>
      </c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</row>
    <row r="4" spans="1:40" x14ac:dyDescent="0.25">
      <c r="A4" s="199"/>
    </row>
    <row r="5" spans="1:40" x14ac:dyDescent="0.25">
      <c r="A5" s="201" t="s">
        <v>322</v>
      </c>
      <c r="H5" s="169" t="s">
        <v>368</v>
      </c>
      <c r="I5" s="169"/>
      <c r="L5" s="201" t="s">
        <v>322</v>
      </c>
      <c r="S5" s="202" t="s">
        <v>368</v>
      </c>
      <c r="W5" s="201" t="s">
        <v>322</v>
      </c>
      <c r="AK5" s="167" t="s">
        <v>368</v>
      </c>
    </row>
    <row r="6" spans="1:40" x14ac:dyDescent="0.25">
      <c r="AK6" s="203"/>
    </row>
    <row r="7" spans="1:40" ht="18" customHeight="1" x14ac:dyDescent="0.25">
      <c r="A7" s="96"/>
      <c r="B7" s="41" t="s">
        <v>338</v>
      </c>
      <c r="C7" s="97"/>
      <c r="D7" s="41" t="s">
        <v>339</v>
      </c>
      <c r="E7" s="97"/>
      <c r="F7" s="41" t="s">
        <v>340</v>
      </c>
      <c r="G7" s="97"/>
      <c r="H7" s="41" t="s">
        <v>341</v>
      </c>
      <c r="I7" s="97"/>
      <c r="J7" s="41" t="s">
        <v>324</v>
      </c>
      <c r="K7" s="97"/>
      <c r="L7" s="96"/>
      <c r="M7" s="41" t="s">
        <v>338</v>
      </c>
      <c r="N7" s="97"/>
      <c r="O7" s="41" t="s">
        <v>339</v>
      </c>
      <c r="P7" s="97"/>
      <c r="Q7" s="41" t="s">
        <v>340</v>
      </c>
      <c r="R7" s="97"/>
      <c r="S7" s="41" t="s">
        <v>341</v>
      </c>
      <c r="T7" s="97"/>
      <c r="U7" s="41" t="s">
        <v>324</v>
      </c>
      <c r="V7" s="97"/>
      <c r="W7" s="287"/>
      <c r="X7" s="459" t="s">
        <v>164</v>
      </c>
      <c r="Y7" s="460"/>
      <c r="Z7" s="460"/>
      <c r="AA7" s="460"/>
      <c r="AB7" s="461"/>
      <c r="AC7" s="306" t="s">
        <v>7</v>
      </c>
      <c r="AD7" s="355"/>
      <c r="AE7" s="118"/>
      <c r="AF7" s="306" t="s">
        <v>527</v>
      </c>
      <c r="AG7" s="360"/>
      <c r="AH7" s="118"/>
      <c r="AI7" s="247"/>
      <c r="AJ7" s="117"/>
      <c r="AK7" s="361" t="s">
        <v>528</v>
      </c>
      <c r="AL7" s="306" t="s">
        <v>529</v>
      </c>
      <c r="AM7" s="355"/>
      <c r="AN7" s="362">
        <v>0</v>
      </c>
    </row>
    <row r="8" spans="1:40" ht="20.5" x14ac:dyDescent="0.25">
      <c r="A8" s="205" t="s">
        <v>21</v>
      </c>
      <c r="B8" s="44" t="s">
        <v>375</v>
      </c>
      <c r="C8" s="44" t="s">
        <v>330</v>
      </c>
      <c r="D8" s="44" t="s">
        <v>375</v>
      </c>
      <c r="E8" s="44" t="s">
        <v>330</v>
      </c>
      <c r="F8" s="44" t="s">
        <v>375</v>
      </c>
      <c r="G8" s="44" t="s">
        <v>330</v>
      </c>
      <c r="H8" s="44" t="s">
        <v>375</v>
      </c>
      <c r="I8" s="44" t="s">
        <v>330</v>
      </c>
      <c r="J8" s="44" t="s">
        <v>375</v>
      </c>
      <c r="K8" s="44" t="s">
        <v>330</v>
      </c>
      <c r="L8" s="205" t="s">
        <v>21</v>
      </c>
      <c r="M8" s="44" t="s">
        <v>375</v>
      </c>
      <c r="N8" s="44" t="s">
        <v>330</v>
      </c>
      <c r="O8" s="44" t="s">
        <v>375</v>
      </c>
      <c r="P8" s="44" t="s">
        <v>330</v>
      </c>
      <c r="Q8" s="44" t="s">
        <v>375</v>
      </c>
      <c r="R8" s="44" t="s">
        <v>330</v>
      </c>
      <c r="S8" s="44" t="s">
        <v>375</v>
      </c>
      <c r="T8" s="44" t="s">
        <v>330</v>
      </c>
      <c r="U8" s="44" t="s">
        <v>375</v>
      </c>
      <c r="V8" s="44" t="s">
        <v>330</v>
      </c>
      <c r="W8" s="289" t="s">
        <v>21</v>
      </c>
      <c r="X8" s="381" t="s">
        <v>342</v>
      </c>
      <c r="Y8" s="381" t="s">
        <v>343</v>
      </c>
      <c r="Z8" s="381" t="s">
        <v>344</v>
      </c>
      <c r="AA8" s="381" t="s">
        <v>345</v>
      </c>
      <c r="AB8" s="358" t="s">
        <v>324</v>
      </c>
      <c r="AC8" s="315" t="s">
        <v>535</v>
      </c>
      <c r="AD8" s="364" t="s">
        <v>536</v>
      </c>
      <c r="AE8" s="364" t="s">
        <v>537</v>
      </c>
      <c r="AF8" s="365" t="s">
        <v>538</v>
      </c>
      <c r="AG8" s="253" t="s">
        <v>539</v>
      </c>
      <c r="AH8" s="253" t="s">
        <v>346</v>
      </c>
      <c r="AI8" s="253" t="s">
        <v>540</v>
      </c>
      <c r="AJ8" s="366" t="s">
        <v>541</v>
      </c>
      <c r="AK8" s="367" t="s">
        <v>158</v>
      </c>
      <c r="AL8" s="368" t="s">
        <v>175</v>
      </c>
      <c r="AM8" s="307" t="s">
        <v>170</v>
      </c>
      <c r="AN8" s="368" t="s">
        <v>176</v>
      </c>
    </row>
    <row r="9" spans="1:40" x14ac:dyDescent="0.25">
      <c r="A9" s="98"/>
      <c r="B9" s="96"/>
      <c r="C9" s="96"/>
      <c r="D9" s="96"/>
      <c r="E9" s="96"/>
      <c r="F9" s="96"/>
      <c r="G9" s="96"/>
      <c r="H9" s="96"/>
      <c r="I9" s="96"/>
      <c r="J9" s="96"/>
      <c r="K9" s="96"/>
      <c r="L9" s="98"/>
      <c r="M9" s="96"/>
      <c r="N9" s="96"/>
      <c r="O9" s="96"/>
      <c r="P9" s="96"/>
      <c r="Q9" s="96"/>
      <c r="R9" s="96"/>
      <c r="S9" s="96"/>
      <c r="T9" s="204"/>
      <c r="U9" s="96"/>
      <c r="V9" s="96"/>
      <c r="W9" s="287"/>
      <c r="X9" s="290"/>
      <c r="Y9" s="290"/>
      <c r="Z9" s="290"/>
      <c r="AA9" s="290"/>
      <c r="AB9" s="290"/>
      <c r="AC9" s="335"/>
      <c r="AD9" s="335"/>
      <c r="AE9" s="335"/>
      <c r="AF9" s="109"/>
      <c r="AG9" s="109"/>
      <c r="AH9" s="109"/>
      <c r="AI9" s="109"/>
      <c r="AJ9" s="109"/>
      <c r="AK9" s="335"/>
      <c r="AL9" s="109"/>
      <c r="AM9" s="352"/>
      <c r="AN9" s="352"/>
    </row>
    <row r="10" spans="1:40" s="34" customFormat="1" ht="13" x14ac:dyDescent="0.3">
      <c r="A10" s="12" t="s">
        <v>332</v>
      </c>
      <c r="B10" s="12">
        <f>SUM(B12:B30)</f>
        <v>26003</v>
      </c>
      <c r="C10" s="12">
        <f t="shared" ref="C10:K10" si="0">SUM(C12:C30)</f>
        <v>13144</v>
      </c>
      <c r="D10" s="12">
        <f t="shared" si="0"/>
        <v>19549</v>
      </c>
      <c r="E10" s="12">
        <f t="shared" si="0"/>
        <v>9773</v>
      </c>
      <c r="F10" s="12">
        <f t="shared" si="0"/>
        <v>17244</v>
      </c>
      <c r="G10" s="12">
        <f t="shared" si="0"/>
        <v>8824</v>
      </c>
      <c r="H10" s="12">
        <f t="shared" si="0"/>
        <v>15450</v>
      </c>
      <c r="I10" s="12">
        <f t="shared" si="0"/>
        <v>8006</v>
      </c>
      <c r="J10" s="12">
        <f t="shared" si="0"/>
        <v>78246</v>
      </c>
      <c r="K10" s="12">
        <f t="shared" si="0"/>
        <v>39747</v>
      </c>
      <c r="L10" s="12" t="s">
        <v>332</v>
      </c>
      <c r="M10" s="12">
        <f>SUM(M12:M30)</f>
        <v>3802</v>
      </c>
      <c r="N10" s="12">
        <f t="shared" ref="N10:V10" si="1">SUM(N12:N30)</f>
        <v>1791</v>
      </c>
      <c r="O10" s="12">
        <f t="shared" si="1"/>
        <v>2438</v>
      </c>
      <c r="P10" s="12">
        <f t="shared" si="1"/>
        <v>1217</v>
      </c>
      <c r="Q10" s="12">
        <f t="shared" si="1"/>
        <v>2026</v>
      </c>
      <c r="R10" s="12">
        <f t="shared" si="1"/>
        <v>1035</v>
      </c>
      <c r="S10" s="12">
        <f t="shared" si="1"/>
        <v>3582</v>
      </c>
      <c r="T10" s="12">
        <f t="shared" si="1"/>
        <v>1966</v>
      </c>
      <c r="U10" s="12">
        <f t="shared" si="1"/>
        <v>11848</v>
      </c>
      <c r="V10" s="12">
        <f t="shared" si="1"/>
        <v>6009</v>
      </c>
      <c r="W10" s="12" t="s">
        <v>332</v>
      </c>
      <c r="X10" s="12">
        <f>SUM(X12:X30)</f>
        <v>541</v>
      </c>
      <c r="Y10" s="12">
        <f t="shared" ref="Y10:AN10" si="2">SUM(Y12:Y30)</f>
        <v>422</v>
      </c>
      <c r="Z10" s="12">
        <f t="shared" si="2"/>
        <v>403</v>
      </c>
      <c r="AA10" s="12">
        <f t="shared" si="2"/>
        <v>377</v>
      </c>
      <c r="AB10" s="12">
        <f t="shared" si="2"/>
        <v>1743</v>
      </c>
      <c r="AC10" s="12">
        <f t="shared" si="2"/>
        <v>1585</v>
      </c>
      <c r="AD10" s="12">
        <f t="shared" si="2"/>
        <v>1492</v>
      </c>
      <c r="AE10" s="12">
        <f t="shared" si="2"/>
        <v>93</v>
      </c>
      <c r="AF10" s="12">
        <f t="shared" si="2"/>
        <v>2687</v>
      </c>
      <c r="AG10" s="12">
        <f t="shared" si="2"/>
        <v>405</v>
      </c>
      <c r="AH10" s="12">
        <f>SUM(AH12:AH30)</f>
        <v>11</v>
      </c>
      <c r="AI10" s="12">
        <f t="shared" si="2"/>
        <v>32</v>
      </c>
      <c r="AJ10" s="12">
        <f t="shared" si="2"/>
        <v>3135</v>
      </c>
      <c r="AK10" s="12">
        <f t="shared" si="2"/>
        <v>1090</v>
      </c>
      <c r="AL10" s="12">
        <f t="shared" si="2"/>
        <v>226</v>
      </c>
      <c r="AM10" s="12">
        <f t="shared" si="2"/>
        <v>226</v>
      </c>
      <c r="AN10" s="12">
        <f t="shared" si="2"/>
        <v>0</v>
      </c>
    </row>
    <row r="11" spans="1:40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207"/>
      <c r="AM11" s="102"/>
      <c r="AN11" s="102"/>
    </row>
    <row r="12" spans="1:40" ht="15" customHeight="1" x14ac:dyDescent="0.3">
      <c r="A12" s="98" t="s">
        <v>513</v>
      </c>
      <c r="B12" s="98">
        <v>4933</v>
      </c>
      <c r="C12" s="98">
        <v>2457</v>
      </c>
      <c r="D12" s="98">
        <v>4637</v>
      </c>
      <c r="E12" s="98">
        <v>2323</v>
      </c>
      <c r="F12" s="98">
        <v>4426</v>
      </c>
      <c r="G12" s="98">
        <v>2278</v>
      </c>
      <c r="H12" s="98">
        <v>4586</v>
      </c>
      <c r="I12" s="98">
        <v>2408</v>
      </c>
      <c r="J12" s="99">
        <f>B12+D12+F12+H12</f>
        <v>18582</v>
      </c>
      <c r="K12" s="99">
        <f>+C12+E12+G12+I12</f>
        <v>9466</v>
      </c>
      <c r="L12" s="98" t="s">
        <v>513</v>
      </c>
      <c r="M12" s="98">
        <v>999</v>
      </c>
      <c r="N12" s="98">
        <v>475</v>
      </c>
      <c r="O12" s="98">
        <v>682</v>
      </c>
      <c r="P12" s="98">
        <v>318</v>
      </c>
      <c r="Q12" s="98">
        <v>561</v>
      </c>
      <c r="R12" s="98">
        <v>292</v>
      </c>
      <c r="S12" s="98">
        <v>950</v>
      </c>
      <c r="T12" s="98">
        <v>518</v>
      </c>
      <c r="U12" s="99">
        <f t="shared" ref="U12:V14" si="3">M12+O12+Q12+S12</f>
        <v>3192</v>
      </c>
      <c r="V12" s="99">
        <f t="shared" si="3"/>
        <v>1603</v>
      </c>
      <c r="W12" s="98" t="s">
        <v>513</v>
      </c>
      <c r="X12" s="98">
        <v>94</v>
      </c>
      <c r="Y12" s="98">
        <v>90</v>
      </c>
      <c r="Z12" s="98">
        <v>89</v>
      </c>
      <c r="AA12" s="98">
        <v>89</v>
      </c>
      <c r="AB12" s="98">
        <v>362</v>
      </c>
      <c r="AC12" s="98">
        <v>273</v>
      </c>
      <c r="AD12" s="98">
        <v>266</v>
      </c>
      <c r="AE12" s="98">
        <v>7</v>
      </c>
      <c r="AF12" s="98">
        <v>711</v>
      </c>
      <c r="AG12" s="98">
        <v>3</v>
      </c>
      <c r="AH12" s="98">
        <v>1</v>
      </c>
      <c r="AI12" s="98">
        <v>0</v>
      </c>
      <c r="AJ12" s="98">
        <v>715</v>
      </c>
      <c r="AK12" s="98">
        <v>360</v>
      </c>
      <c r="AL12" s="98">
        <v>14</v>
      </c>
      <c r="AM12" s="98">
        <v>14</v>
      </c>
      <c r="AN12" s="98"/>
    </row>
    <row r="13" spans="1:40" ht="15" customHeight="1" x14ac:dyDescent="0.3">
      <c r="A13" s="98" t="s">
        <v>112</v>
      </c>
      <c r="B13" s="98">
        <v>2256</v>
      </c>
      <c r="C13" s="98">
        <v>1165</v>
      </c>
      <c r="D13" s="98">
        <v>1863</v>
      </c>
      <c r="E13" s="98">
        <v>975</v>
      </c>
      <c r="F13" s="98">
        <v>1551</v>
      </c>
      <c r="G13" s="98">
        <v>812</v>
      </c>
      <c r="H13" s="98">
        <v>1392</v>
      </c>
      <c r="I13" s="98">
        <v>737</v>
      </c>
      <c r="J13" s="99">
        <f>B13+D13+F13+H13</f>
        <v>7062</v>
      </c>
      <c r="K13" s="99">
        <f>+C13+E13+G13+I13</f>
        <v>3689</v>
      </c>
      <c r="L13" s="98" t="s">
        <v>112</v>
      </c>
      <c r="M13" s="98">
        <v>417</v>
      </c>
      <c r="N13" s="98">
        <v>187</v>
      </c>
      <c r="O13" s="98">
        <v>323</v>
      </c>
      <c r="P13" s="98">
        <v>177</v>
      </c>
      <c r="Q13" s="98">
        <v>281</v>
      </c>
      <c r="R13" s="98">
        <v>154</v>
      </c>
      <c r="S13" s="98">
        <v>334</v>
      </c>
      <c r="T13" s="98">
        <v>197</v>
      </c>
      <c r="U13" s="99">
        <f t="shared" si="3"/>
        <v>1355</v>
      </c>
      <c r="V13" s="99">
        <f t="shared" si="3"/>
        <v>715</v>
      </c>
      <c r="W13" s="98" t="s">
        <v>112</v>
      </c>
      <c r="X13" s="98">
        <v>50</v>
      </c>
      <c r="Y13" s="98">
        <v>40</v>
      </c>
      <c r="Z13" s="98">
        <v>35</v>
      </c>
      <c r="AA13" s="98">
        <v>34</v>
      </c>
      <c r="AB13" s="98">
        <v>159</v>
      </c>
      <c r="AC13" s="98">
        <v>126</v>
      </c>
      <c r="AD13" s="98">
        <v>125</v>
      </c>
      <c r="AE13" s="98">
        <v>1</v>
      </c>
      <c r="AF13" s="98">
        <v>327</v>
      </c>
      <c r="AG13" s="98">
        <v>2</v>
      </c>
      <c r="AH13" s="98">
        <v>0</v>
      </c>
      <c r="AI13" s="98">
        <v>3</v>
      </c>
      <c r="AJ13" s="98">
        <v>332</v>
      </c>
      <c r="AK13" s="98">
        <v>149</v>
      </c>
      <c r="AL13" s="98">
        <v>17</v>
      </c>
      <c r="AM13" s="98">
        <v>17</v>
      </c>
      <c r="AN13" s="98"/>
    </row>
    <row r="14" spans="1:40" ht="15" customHeight="1" x14ac:dyDescent="0.3">
      <c r="A14" s="98" t="s">
        <v>113</v>
      </c>
      <c r="B14" s="98">
        <v>1828</v>
      </c>
      <c r="C14" s="98">
        <v>941</v>
      </c>
      <c r="D14" s="98">
        <v>1366</v>
      </c>
      <c r="E14" s="98">
        <v>685</v>
      </c>
      <c r="F14" s="98">
        <v>1176</v>
      </c>
      <c r="G14" s="98">
        <v>594</v>
      </c>
      <c r="H14" s="98">
        <v>889</v>
      </c>
      <c r="I14" s="98">
        <v>485</v>
      </c>
      <c r="J14" s="99">
        <f>B14+D14+F14+H14</f>
        <v>5259</v>
      </c>
      <c r="K14" s="99">
        <f>+C14+E14+G14+I14</f>
        <v>2705</v>
      </c>
      <c r="L14" s="98" t="s">
        <v>113</v>
      </c>
      <c r="M14" s="98">
        <v>245</v>
      </c>
      <c r="N14" s="98">
        <v>124</v>
      </c>
      <c r="O14" s="98">
        <v>115</v>
      </c>
      <c r="P14" s="98">
        <v>60</v>
      </c>
      <c r="Q14" s="98">
        <v>132</v>
      </c>
      <c r="R14" s="98">
        <v>52</v>
      </c>
      <c r="S14" s="98">
        <v>194</v>
      </c>
      <c r="T14" s="98">
        <v>101</v>
      </c>
      <c r="U14" s="99">
        <f t="shared" si="3"/>
        <v>686</v>
      </c>
      <c r="V14" s="99">
        <f t="shared" si="3"/>
        <v>337</v>
      </c>
      <c r="W14" s="98" t="s">
        <v>113</v>
      </c>
      <c r="X14" s="98">
        <v>39</v>
      </c>
      <c r="Y14" s="98">
        <v>30</v>
      </c>
      <c r="Z14" s="98">
        <v>30</v>
      </c>
      <c r="AA14" s="98">
        <v>24</v>
      </c>
      <c r="AB14" s="98">
        <v>123</v>
      </c>
      <c r="AC14" s="98">
        <v>110</v>
      </c>
      <c r="AD14" s="98">
        <v>102</v>
      </c>
      <c r="AE14" s="98">
        <v>8</v>
      </c>
      <c r="AF14" s="98">
        <v>269</v>
      </c>
      <c r="AG14" s="98">
        <v>2</v>
      </c>
      <c r="AH14" s="98">
        <v>0</v>
      </c>
      <c r="AI14" s="98">
        <v>0</v>
      </c>
      <c r="AJ14" s="98">
        <v>271</v>
      </c>
      <c r="AK14" s="98">
        <v>114</v>
      </c>
      <c r="AL14" s="98">
        <v>16</v>
      </c>
      <c r="AM14" s="98">
        <v>16</v>
      </c>
      <c r="AN14" s="98"/>
    </row>
    <row r="15" spans="1:40" ht="15" customHeight="1" x14ac:dyDescent="0.3">
      <c r="A15" s="98" t="s">
        <v>512</v>
      </c>
      <c r="B15" s="98">
        <v>917</v>
      </c>
      <c r="C15" s="98">
        <v>466</v>
      </c>
      <c r="D15" s="98">
        <v>752</v>
      </c>
      <c r="E15" s="98">
        <v>368</v>
      </c>
      <c r="F15" s="98">
        <v>736</v>
      </c>
      <c r="G15" s="98">
        <v>370</v>
      </c>
      <c r="H15" s="98">
        <v>618</v>
      </c>
      <c r="I15" s="98">
        <v>332</v>
      </c>
      <c r="J15" s="99">
        <f t="shared" ref="J15:J30" si="4">B15+D15+F15+H15</f>
        <v>3023</v>
      </c>
      <c r="K15" s="99">
        <f t="shared" ref="K15:K30" si="5">+C15+E15+G15+I15</f>
        <v>1536</v>
      </c>
      <c r="L15" s="98" t="s">
        <v>512</v>
      </c>
      <c r="M15" s="98">
        <v>82</v>
      </c>
      <c r="N15" s="98">
        <v>32</v>
      </c>
      <c r="O15" s="98">
        <v>91</v>
      </c>
      <c r="P15" s="98">
        <v>50</v>
      </c>
      <c r="Q15" s="98">
        <v>82</v>
      </c>
      <c r="R15" s="98">
        <v>45</v>
      </c>
      <c r="S15" s="98">
        <v>142</v>
      </c>
      <c r="T15" s="98">
        <v>81</v>
      </c>
      <c r="U15" s="99">
        <f t="shared" ref="U15:U30" si="6">M15+O15+Q15+S15</f>
        <v>397</v>
      </c>
      <c r="V15" s="99">
        <f t="shared" ref="V15:V30" si="7">N15+P15+R15+T15</f>
        <v>208</v>
      </c>
      <c r="W15" s="98" t="s">
        <v>512</v>
      </c>
      <c r="X15" s="98">
        <v>18</v>
      </c>
      <c r="Y15" s="98">
        <v>17</v>
      </c>
      <c r="Z15" s="98">
        <v>17</v>
      </c>
      <c r="AA15" s="98">
        <v>16</v>
      </c>
      <c r="AB15" s="98">
        <v>68</v>
      </c>
      <c r="AC15" s="98">
        <v>70</v>
      </c>
      <c r="AD15" s="98">
        <v>69</v>
      </c>
      <c r="AE15" s="98">
        <v>1</v>
      </c>
      <c r="AF15" s="98">
        <v>88</v>
      </c>
      <c r="AG15" s="98">
        <v>12</v>
      </c>
      <c r="AH15" s="98">
        <v>0</v>
      </c>
      <c r="AI15" s="98">
        <v>2</v>
      </c>
      <c r="AJ15" s="98">
        <v>102</v>
      </c>
      <c r="AK15" s="98">
        <v>18</v>
      </c>
      <c r="AL15" s="98">
        <v>12</v>
      </c>
      <c r="AM15" s="98">
        <v>12</v>
      </c>
      <c r="AN15" s="98"/>
    </row>
    <row r="16" spans="1:40" ht="15" customHeight="1" x14ac:dyDescent="0.3">
      <c r="A16" s="98" t="s">
        <v>108</v>
      </c>
      <c r="B16" s="98">
        <v>2284</v>
      </c>
      <c r="C16" s="98">
        <v>1228</v>
      </c>
      <c r="D16" s="98">
        <v>1558</v>
      </c>
      <c r="E16" s="98">
        <v>825</v>
      </c>
      <c r="F16" s="98">
        <v>1436</v>
      </c>
      <c r="G16" s="98">
        <v>756</v>
      </c>
      <c r="H16" s="98">
        <v>1292</v>
      </c>
      <c r="I16" s="98">
        <v>697</v>
      </c>
      <c r="J16" s="99">
        <f t="shared" si="4"/>
        <v>6570</v>
      </c>
      <c r="K16" s="99">
        <f t="shared" si="5"/>
        <v>3506</v>
      </c>
      <c r="L16" s="98" t="s">
        <v>108</v>
      </c>
      <c r="M16" s="98">
        <v>247</v>
      </c>
      <c r="N16" s="98">
        <v>122</v>
      </c>
      <c r="O16" s="98">
        <v>151</v>
      </c>
      <c r="P16" s="98">
        <v>71</v>
      </c>
      <c r="Q16" s="98">
        <v>89</v>
      </c>
      <c r="R16" s="98">
        <v>58</v>
      </c>
      <c r="S16" s="98">
        <v>219</v>
      </c>
      <c r="T16" s="98">
        <v>127</v>
      </c>
      <c r="U16" s="99">
        <f t="shared" si="6"/>
        <v>706</v>
      </c>
      <c r="V16" s="99">
        <f t="shared" si="7"/>
        <v>378</v>
      </c>
      <c r="W16" s="98" t="s">
        <v>108</v>
      </c>
      <c r="X16" s="98">
        <v>46</v>
      </c>
      <c r="Y16" s="98">
        <v>31</v>
      </c>
      <c r="Z16" s="98">
        <v>32</v>
      </c>
      <c r="AA16" s="98">
        <v>30</v>
      </c>
      <c r="AB16" s="98">
        <v>139</v>
      </c>
      <c r="AC16" s="98">
        <v>117</v>
      </c>
      <c r="AD16" s="98">
        <v>111</v>
      </c>
      <c r="AE16" s="98">
        <v>6</v>
      </c>
      <c r="AF16" s="98">
        <v>264</v>
      </c>
      <c r="AG16" s="98">
        <v>4</v>
      </c>
      <c r="AH16" s="98">
        <v>0</v>
      </c>
      <c r="AI16" s="98">
        <v>0</v>
      </c>
      <c r="AJ16" s="98">
        <v>268</v>
      </c>
      <c r="AK16" s="98">
        <v>97</v>
      </c>
      <c r="AL16" s="98">
        <v>16</v>
      </c>
      <c r="AM16" s="98">
        <v>16</v>
      </c>
      <c r="AN16" s="98"/>
    </row>
    <row r="17" spans="1:40" ht="15" customHeight="1" x14ac:dyDescent="0.3">
      <c r="A17" s="98" t="s">
        <v>109</v>
      </c>
      <c r="B17" s="98">
        <v>807</v>
      </c>
      <c r="C17" s="98">
        <v>412</v>
      </c>
      <c r="D17" s="98">
        <v>528</v>
      </c>
      <c r="E17" s="98">
        <v>259</v>
      </c>
      <c r="F17" s="98">
        <v>422</v>
      </c>
      <c r="G17" s="98">
        <v>243</v>
      </c>
      <c r="H17" s="98">
        <v>308</v>
      </c>
      <c r="I17" s="98">
        <v>171</v>
      </c>
      <c r="J17" s="99">
        <f t="shared" si="4"/>
        <v>2065</v>
      </c>
      <c r="K17" s="99">
        <f t="shared" si="5"/>
        <v>1085</v>
      </c>
      <c r="L17" s="98" t="s">
        <v>109</v>
      </c>
      <c r="M17" s="98">
        <v>118</v>
      </c>
      <c r="N17" s="98">
        <v>68</v>
      </c>
      <c r="O17" s="98">
        <v>75</v>
      </c>
      <c r="P17" s="98">
        <v>40</v>
      </c>
      <c r="Q17" s="98">
        <v>66</v>
      </c>
      <c r="R17" s="98">
        <v>45</v>
      </c>
      <c r="S17" s="98">
        <v>97</v>
      </c>
      <c r="T17" s="98">
        <v>56</v>
      </c>
      <c r="U17" s="99">
        <f t="shared" si="6"/>
        <v>356</v>
      </c>
      <c r="V17" s="99">
        <f t="shared" si="7"/>
        <v>209</v>
      </c>
      <c r="W17" s="98" t="s">
        <v>109</v>
      </c>
      <c r="X17" s="98">
        <v>17</v>
      </c>
      <c r="Y17" s="98">
        <v>12</v>
      </c>
      <c r="Z17" s="98">
        <v>10</v>
      </c>
      <c r="AA17" s="98">
        <v>8</v>
      </c>
      <c r="AB17" s="98">
        <v>47</v>
      </c>
      <c r="AC17" s="98">
        <v>50</v>
      </c>
      <c r="AD17" s="98">
        <v>45</v>
      </c>
      <c r="AE17" s="98">
        <v>5</v>
      </c>
      <c r="AF17" s="98">
        <v>44</v>
      </c>
      <c r="AG17" s="98">
        <v>26</v>
      </c>
      <c r="AH17" s="98">
        <v>0</v>
      </c>
      <c r="AI17" s="98">
        <v>1</v>
      </c>
      <c r="AJ17" s="98">
        <v>71</v>
      </c>
      <c r="AK17" s="98">
        <v>15</v>
      </c>
      <c r="AL17" s="98">
        <v>10</v>
      </c>
      <c r="AM17" s="98">
        <v>10</v>
      </c>
      <c r="AN17" s="98"/>
    </row>
    <row r="18" spans="1:40" ht="15" customHeight="1" x14ac:dyDescent="0.3">
      <c r="A18" s="98" t="s">
        <v>110</v>
      </c>
      <c r="B18" s="98">
        <v>1129</v>
      </c>
      <c r="C18" s="98">
        <v>584</v>
      </c>
      <c r="D18" s="98">
        <v>617</v>
      </c>
      <c r="E18" s="98">
        <v>321</v>
      </c>
      <c r="F18" s="98">
        <v>492</v>
      </c>
      <c r="G18" s="98">
        <v>275</v>
      </c>
      <c r="H18" s="98">
        <v>386</v>
      </c>
      <c r="I18" s="98">
        <v>203</v>
      </c>
      <c r="J18" s="99">
        <f t="shared" si="4"/>
        <v>2624</v>
      </c>
      <c r="K18" s="99">
        <f t="shared" si="5"/>
        <v>1383</v>
      </c>
      <c r="L18" s="98" t="s">
        <v>110</v>
      </c>
      <c r="M18" s="98">
        <v>133</v>
      </c>
      <c r="N18" s="98">
        <v>64</v>
      </c>
      <c r="O18" s="98">
        <v>93</v>
      </c>
      <c r="P18" s="98">
        <v>54</v>
      </c>
      <c r="Q18" s="98">
        <v>40</v>
      </c>
      <c r="R18" s="98">
        <v>22</v>
      </c>
      <c r="S18" s="98">
        <v>88</v>
      </c>
      <c r="T18" s="98">
        <v>51</v>
      </c>
      <c r="U18" s="99">
        <f t="shared" si="6"/>
        <v>354</v>
      </c>
      <c r="V18" s="99">
        <f t="shared" si="7"/>
        <v>191</v>
      </c>
      <c r="W18" s="98" t="s">
        <v>110</v>
      </c>
      <c r="X18" s="98">
        <v>26</v>
      </c>
      <c r="Y18" s="98">
        <v>15</v>
      </c>
      <c r="Z18" s="98">
        <v>15</v>
      </c>
      <c r="AA18" s="98">
        <v>13</v>
      </c>
      <c r="AB18" s="98">
        <v>69</v>
      </c>
      <c r="AC18" s="98">
        <v>68</v>
      </c>
      <c r="AD18" s="98">
        <v>64</v>
      </c>
      <c r="AE18" s="98">
        <v>4</v>
      </c>
      <c r="AF18" s="98">
        <v>74</v>
      </c>
      <c r="AG18" s="98">
        <v>38</v>
      </c>
      <c r="AH18" s="98">
        <v>0</v>
      </c>
      <c r="AI18" s="98">
        <v>1</v>
      </c>
      <c r="AJ18" s="98">
        <v>113</v>
      </c>
      <c r="AK18" s="98">
        <v>22</v>
      </c>
      <c r="AL18" s="98">
        <v>13</v>
      </c>
      <c r="AM18" s="98">
        <v>13</v>
      </c>
      <c r="AN18" s="98"/>
    </row>
    <row r="19" spans="1:40" ht="15" customHeight="1" x14ac:dyDescent="0.3">
      <c r="A19" s="98" t="s">
        <v>111</v>
      </c>
      <c r="B19" s="98">
        <v>471</v>
      </c>
      <c r="C19" s="98">
        <v>242</v>
      </c>
      <c r="D19" s="98">
        <v>301</v>
      </c>
      <c r="E19" s="98">
        <v>151</v>
      </c>
      <c r="F19" s="98">
        <v>219</v>
      </c>
      <c r="G19" s="98">
        <v>107</v>
      </c>
      <c r="H19" s="98">
        <v>235</v>
      </c>
      <c r="I19" s="98">
        <v>116</v>
      </c>
      <c r="J19" s="99">
        <f t="shared" si="4"/>
        <v>1226</v>
      </c>
      <c r="K19" s="99">
        <f t="shared" si="5"/>
        <v>616</v>
      </c>
      <c r="L19" s="98" t="s">
        <v>111</v>
      </c>
      <c r="M19" s="98">
        <v>63</v>
      </c>
      <c r="N19" s="98">
        <v>32</v>
      </c>
      <c r="O19" s="98">
        <v>49</v>
      </c>
      <c r="P19" s="98">
        <v>23</v>
      </c>
      <c r="Q19" s="98">
        <v>45</v>
      </c>
      <c r="R19" s="98">
        <v>19</v>
      </c>
      <c r="S19" s="98">
        <v>62</v>
      </c>
      <c r="T19" s="98">
        <v>39</v>
      </c>
      <c r="U19" s="99">
        <f t="shared" si="6"/>
        <v>219</v>
      </c>
      <c r="V19" s="99">
        <f t="shared" si="7"/>
        <v>113</v>
      </c>
      <c r="W19" s="98" t="s">
        <v>111</v>
      </c>
      <c r="X19" s="98">
        <v>11</v>
      </c>
      <c r="Y19" s="98">
        <v>9</v>
      </c>
      <c r="Z19" s="98">
        <v>8</v>
      </c>
      <c r="AA19" s="98">
        <v>8</v>
      </c>
      <c r="AB19" s="98">
        <v>36</v>
      </c>
      <c r="AC19" s="98">
        <v>36</v>
      </c>
      <c r="AD19" s="98">
        <v>36</v>
      </c>
      <c r="AE19" s="98">
        <v>0</v>
      </c>
      <c r="AF19" s="98">
        <v>46</v>
      </c>
      <c r="AG19" s="98">
        <v>10</v>
      </c>
      <c r="AH19" s="98">
        <v>0</v>
      </c>
      <c r="AI19" s="98">
        <v>1</v>
      </c>
      <c r="AJ19" s="98">
        <v>57</v>
      </c>
      <c r="AK19" s="98">
        <v>10</v>
      </c>
      <c r="AL19" s="98">
        <v>6</v>
      </c>
      <c r="AM19" s="98">
        <v>6</v>
      </c>
      <c r="AN19" s="98"/>
    </row>
    <row r="20" spans="1:40" ht="15" customHeight="1" x14ac:dyDescent="0.3">
      <c r="A20" s="98" t="s">
        <v>115</v>
      </c>
      <c r="B20" s="98">
        <v>686</v>
      </c>
      <c r="C20" s="98">
        <v>286</v>
      </c>
      <c r="D20" s="98">
        <v>585</v>
      </c>
      <c r="E20" s="98">
        <v>260</v>
      </c>
      <c r="F20" s="98">
        <v>545</v>
      </c>
      <c r="G20" s="98">
        <v>241</v>
      </c>
      <c r="H20" s="98">
        <v>493</v>
      </c>
      <c r="I20" s="98">
        <v>221</v>
      </c>
      <c r="J20" s="99">
        <f t="shared" si="4"/>
        <v>2309</v>
      </c>
      <c r="K20" s="99">
        <f t="shared" si="5"/>
        <v>1008</v>
      </c>
      <c r="L20" s="98" t="s">
        <v>115</v>
      </c>
      <c r="M20" s="98">
        <v>75</v>
      </c>
      <c r="N20" s="98">
        <v>26</v>
      </c>
      <c r="O20" s="98">
        <v>53</v>
      </c>
      <c r="P20" s="98">
        <v>24</v>
      </c>
      <c r="Q20" s="98">
        <v>60</v>
      </c>
      <c r="R20" s="98">
        <v>22</v>
      </c>
      <c r="S20" s="98">
        <v>176</v>
      </c>
      <c r="T20" s="98">
        <v>84</v>
      </c>
      <c r="U20" s="99">
        <f t="shared" si="6"/>
        <v>364</v>
      </c>
      <c r="V20" s="99">
        <f t="shared" si="7"/>
        <v>156</v>
      </c>
      <c r="W20" s="98" t="s">
        <v>115</v>
      </c>
      <c r="X20" s="98">
        <v>16</v>
      </c>
      <c r="Y20" s="98">
        <v>15</v>
      </c>
      <c r="Z20" s="98">
        <v>15</v>
      </c>
      <c r="AA20" s="98">
        <v>14</v>
      </c>
      <c r="AB20" s="98">
        <v>60</v>
      </c>
      <c r="AC20" s="98">
        <v>58</v>
      </c>
      <c r="AD20" s="98">
        <v>57</v>
      </c>
      <c r="AE20" s="98">
        <v>1</v>
      </c>
      <c r="AF20" s="98">
        <v>55</v>
      </c>
      <c r="AG20" s="98">
        <v>40</v>
      </c>
      <c r="AH20" s="98">
        <v>0</v>
      </c>
      <c r="AI20" s="98">
        <v>1</v>
      </c>
      <c r="AJ20" s="98">
        <v>96</v>
      </c>
      <c r="AK20" s="98">
        <v>15</v>
      </c>
      <c r="AL20" s="98">
        <v>12</v>
      </c>
      <c r="AM20" s="98">
        <v>12</v>
      </c>
      <c r="AN20" s="98"/>
    </row>
    <row r="21" spans="1:40" ht="15" customHeight="1" x14ac:dyDescent="0.3">
      <c r="A21" s="98" t="s">
        <v>116</v>
      </c>
      <c r="B21" s="98">
        <v>1159</v>
      </c>
      <c r="C21" s="98">
        <v>580</v>
      </c>
      <c r="D21" s="98">
        <v>1112</v>
      </c>
      <c r="E21" s="98">
        <v>546</v>
      </c>
      <c r="F21" s="98">
        <v>1094</v>
      </c>
      <c r="G21" s="98">
        <v>542</v>
      </c>
      <c r="H21" s="98">
        <v>1162</v>
      </c>
      <c r="I21" s="98">
        <v>565</v>
      </c>
      <c r="J21" s="99">
        <f t="shared" si="4"/>
        <v>4527</v>
      </c>
      <c r="K21" s="99">
        <f t="shared" si="5"/>
        <v>2233</v>
      </c>
      <c r="L21" s="98" t="s">
        <v>116</v>
      </c>
      <c r="M21" s="98">
        <v>209</v>
      </c>
      <c r="N21" s="98">
        <v>105</v>
      </c>
      <c r="O21" s="98">
        <v>131</v>
      </c>
      <c r="P21" s="98">
        <v>63</v>
      </c>
      <c r="Q21" s="98">
        <v>177</v>
      </c>
      <c r="R21" s="98">
        <v>81</v>
      </c>
      <c r="S21" s="98">
        <v>353</v>
      </c>
      <c r="T21" s="98">
        <v>179</v>
      </c>
      <c r="U21" s="99">
        <f t="shared" si="6"/>
        <v>870</v>
      </c>
      <c r="V21" s="99">
        <f t="shared" si="7"/>
        <v>428</v>
      </c>
      <c r="W21" s="98" t="s">
        <v>116</v>
      </c>
      <c r="X21" s="98">
        <v>28</v>
      </c>
      <c r="Y21" s="98">
        <v>24</v>
      </c>
      <c r="Z21" s="98">
        <v>22</v>
      </c>
      <c r="AA21" s="98">
        <v>25</v>
      </c>
      <c r="AB21" s="98">
        <v>99</v>
      </c>
      <c r="AC21" s="98">
        <v>79</v>
      </c>
      <c r="AD21" s="98">
        <v>78</v>
      </c>
      <c r="AE21" s="98">
        <v>1</v>
      </c>
      <c r="AF21" s="98">
        <v>178</v>
      </c>
      <c r="AG21" s="98">
        <v>1</v>
      </c>
      <c r="AH21" s="98">
        <v>0</v>
      </c>
      <c r="AI21" s="98">
        <v>0</v>
      </c>
      <c r="AJ21" s="98">
        <v>179</v>
      </c>
      <c r="AK21" s="98">
        <v>73</v>
      </c>
      <c r="AL21" s="98">
        <v>6</v>
      </c>
      <c r="AM21" s="98">
        <v>6</v>
      </c>
      <c r="AN21" s="98"/>
    </row>
    <row r="22" spans="1:40" ht="15" customHeight="1" x14ac:dyDescent="0.3">
      <c r="A22" s="98" t="s">
        <v>117</v>
      </c>
      <c r="B22" s="98">
        <v>1312</v>
      </c>
      <c r="C22" s="98">
        <v>624</v>
      </c>
      <c r="D22" s="98">
        <v>859</v>
      </c>
      <c r="E22" s="98">
        <v>401</v>
      </c>
      <c r="F22" s="98">
        <v>696</v>
      </c>
      <c r="G22" s="98">
        <v>331</v>
      </c>
      <c r="H22" s="98">
        <v>575</v>
      </c>
      <c r="I22" s="98">
        <v>262</v>
      </c>
      <c r="J22" s="99">
        <f t="shared" si="4"/>
        <v>3442</v>
      </c>
      <c r="K22" s="99">
        <f t="shared" si="5"/>
        <v>1618</v>
      </c>
      <c r="L22" s="98" t="s">
        <v>117</v>
      </c>
      <c r="M22" s="98">
        <v>237</v>
      </c>
      <c r="N22" s="98">
        <v>115</v>
      </c>
      <c r="O22" s="98">
        <v>95</v>
      </c>
      <c r="P22" s="98">
        <v>48</v>
      </c>
      <c r="Q22" s="98">
        <v>61</v>
      </c>
      <c r="R22" s="98">
        <v>27</v>
      </c>
      <c r="S22" s="98">
        <v>137</v>
      </c>
      <c r="T22" s="98">
        <v>70</v>
      </c>
      <c r="U22" s="99">
        <f t="shared" si="6"/>
        <v>530</v>
      </c>
      <c r="V22" s="99">
        <f t="shared" si="7"/>
        <v>260</v>
      </c>
      <c r="W22" s="98" t="s">
        <v>117</v>
      </c>
      <c r="X22" s="98">
        <v>30</v>
      </c>
      <c r="Y22" s="98">
        <v>23</v>
      </c>
      <c r="Z22" s="98">
        <v>20</v>
      </c>
      <c r="AA22" s="98">
        <v>15</v>
      </c>
      <c r="AB22" s="98">
        <v>88</v>
      </c>
      <c r="AC22" s="98">
        <v>88</v>
      </c>
      <c r="AD22" s="98">
        <v>79</v>
      </c>
      <c r="AE22" s="98">
        <v>9</v>
      </c>
      <c r="AF22" s="98">
        <v>117</v>
      </c>
      <c r="AG22" s="98">
        <v>23</v>
      </c>
      <c r="AH22" s="98">
        <v>0</v>
      </c>
      <c r="AI22" s="98">
        <v>10</v>
      </c>
      <c r="AJ22" s="98">
        <v>150</v>
      </c>
      <c r="AK22" s="98">
        <v>42</v>
      </c>
      <c r="AL22" s="98">
        <v>16</v>
      </c>
      <c r="AM22" s="98">
        <v>16</v>
      </c>
      <c r="AN22" s="98"/>
    </row>
    <row r="23" spans="1:40" ht="15" customHeight="1" x14ac:dyDescent="0.3">
      <c r="A23" s="98" t="s">
        <v>118</v>
      </c>
      <c r="B23" s="98">
        <v>1184</v>
      </c>
      <c r="C23" s="98">
        <v>611</v>
      </c>
      <c r="D23" s="98">
        <v>776</v>
      </c>
      <c r="E23" s="98">
        <v>391</v>
      </c>
      <c r="F23" s="98">
        <v>705</v>
      </c>
      <c r="G23" s="98">
        <v>372</v>
      </c>
      <c r="H23" s="98">
        <v>542</v>
      </c>
      <c r="I23" s="98">
        <v>298</v>
      </c>
      <c r="J23" s="99">
        <f t="shared" si="4"/>
        <v>3207</v>
      </c>
      <c r="K23" s="99">
        <f t="shared" si="5"/>
        <v>1672</v>
      </c>
      <c r="L23" s="98" t="s">
        <v>118</v>
      </c>
      <c r="M23" s="98">
        <v>117</v>
      </c>
      <c r="N23" s="98">
        <v>60</v>
      </c>
      <c r="O23" s="98">
        <v>90</v>
      </c>
      <c r="P23" s="98">
        <v>46</v>
      </c>
      <c r="Q23" s="98">
        <v>104</v>
      </c>
      <c r="R23" s="98">
        <v>49</v>
      </c>
      <c r="S23" s="98">
        <v>160</v>
      </c>
      <c r="T23" s="98">
        <v>88</v>
      </c>
      <c r="U23" s="99">
        <f t="shared" si="6"/>
        <v>471</v>
      </c>
      <c r="V23" s="99">
        <f t="shared" si="7"/>
        <v>243</v>
      </c>
      <c r="W23" s="98" t="s">
        <v>118</v>
      </c>
      <c r="X23" s="98">
        <v>27</v>
      </c>
      <c r="Y23" s="98">
        <v>18</v>
      </c>
      <c r="Z23" s="98">
        <v>18</v>
      </c>
      <c r="AA23" s="98">
        <v>16</v>
      </c>
      <c r="AB23" s="98">
        <v>79</v>
      </c>
      <c r="AC23" s="98">
        <v>74</v>
      </c>
      <c r="AD23" s="98">
        <v>63</v>
      </c>
      <c r="AE23" s="98">
        <v>11</v>
      </c>
      <c r="AF23" s="98">
        <v>94</v>
      </c>
      <c r="AG23" s="98">
        <v>21</v>
      </c>
      <c r="AH23" s="98">
        <v>3</v>
      </c>
      <c r="AI23" s="98">
        <v>0</v>
      </c>
      <c r="AJ23" s="98">
        <v>118</v>
      </c>
      <c r="AK23" s="98">
        <v>37</v>
      </c>
      <c r="AL23" s="98">
        <v>12</v>
      </c>
      <c r="AM23" s="98">
        <v>12</v>
      </c>
      <c r="AN23" s="98"/>
    </row>
    <row r="24" spans="1:40" ht="15" customHeight="1" x14ac:dyDescent="0.3">
      <c r="A24" s="98" t="s">
        <v>514</v>
      </c>
      <c r="B24" s="98">
        <v>892</v>
      </c>
      <c r="C24" s="98">
        <v>413</v>
      </c>
      <c r="D24" s="98">
        <v>557</v>
      </c>
      <c r="E24" s="98">
        <v>247</v>
      </c>
      <c r="F24" s="98">
        <v>493</v>
      </c>
      <c r="G24" s="98">
        <v>217</v>
      </c>
      <c r="H24" s="98">
        <v>338</v>
      </c>
      <c r="I24" s="98">
        <v>156</v>
      </c>
      <c r="J24" s="99">
        <f t="shared" si="4"/>
        <v>2280</v>
      </c>
      <c r="K24" s="99">
        <f t="shared" si="5"/>
        <v>1033</v>
      </c>
      <c r="L24" s="98" t="s">
        <v>514</v>
      </c>
      <c r="M24" s="98">
        <v>71</v>
      </c>
      <c r="N24" s="98">
        <v>32</v>
      </c>
      <c r="O24" s="98">
        <v>23</v>
      </c>
      <c r="P24" s="98">
        <v>8</v>
      </c>
      <c r="Q24" s="98">
        <v>29</v>
      </c>
      <c r="R24" s="98">
        <v>16</v>
      </c>
      <c r="S24" s="98">
        <v>59</v>
      </c>
      <c r="T24" s="98">
        <v>24</v>
      </c>
      <c r="U24" s="99">
        <f t="shared" si="6"/>
        <v>182</v>
      </c>
      <c r="V24" s="99">
        <f t="shared" si="7"/>
        <v>80</v>
      </c>
      <c r="W24" s="98" t="s">
        <v>514</v>
      </c>
      <c r="X24" s="98">
        <v>18</v>
      </c>
      <c r="Y24" s="98">
        <v>13</v>
      </c>
      <c r="Z24" s="98">
        <v>13</v>
      </c>
      <c r="AA24" s="98">
        <v>11</v>
      </c>
      <c r="AB24" s="98">
        <v>55</v>
      </c>
      <c r="AC24" s="98">
        <v>59</v>
      </c>
      <c r="AD24" s="98">
        <v>52</v>
      </c>
      <c r="AE24" s="98">
        <v>7</v>
      </c>
      <c r="AF24" s="98">
        <v>49</v>
      </c>
      <c r="AG24" s="98">
        <v>25</v>
      </c>
      <c r="AH24" s="98">
        <v>5</v>
      </c>
      <c r="AI24" s="98">
        <v>7</v>
      </c>
      <c r="AJ24" s="98">
        <v>86</v>
      </c>
      <c r="AK24" s="98">
        <v>23</v>
      </c>
      <c r="AL24" s="98">
        <v>12</v>
      </c>
      <c r="AM24" s="98">
        <v>12</v>
      </c>
      <c r="AN24" s="98"/>
    </row>
    <row r="25" spans="1:40" ht="15" customHeight="1" x14ac:dyDescent="0.3">
      <c r="A25" s="98" t="s">
        <v>120</v>
      </c>
      <c r="B25" s="98">
        <v>657</v>
      </c>
      <c r="C25" s="98">
        <v>359</v>
      </c>
      <c r="D25" s="98">
        <v>507</v>
      </c>
      <c r="E25" s="98">
        <v>258</v>
      </c>
      <c r="F25" s="98">
        <v>489</v>
      </c>
      <c r="G25" s="98">
        <v>252</v>
      </c>
      <c r="H25" s="98">
        <v>357</v>
      </c>
      <c r="I25" s="98">
        <v>175</v>
      </c>
      <c r="J25" s="99">
        <f t="shared" si="4"/>
        <v>2010</v>
      </c>
      <c r="K25" s="99">
        <f t="shared" si="5"/>
        <v>1044</v>
      </c>
      <c r="L25" s="98" t="s">
        <v>120</v>
      </c>
      <c r="M25" s="98">
        <v>105</v>
      </c>
      <c r="N25" s="98">
        <v>57</v>
      </c>
      <c r="O25" s="98">
        <v>45</v>
      </c>
      <c r="P25" s="98">
        <v>29</v>
      </c>
      <c r="Q25" s="98">
        <v>63</v>
      </c>
      <c r="R25" s="98">
        <v>25</v>
      </c>
      <c r="S25" s="98">
        <v>88</v>
      </c>
      <c r="T25" s="98">
        <v>45</v>
      </c>
      <c r="U25" s="99">
        <f t="shared" si="6"/>
        <v>301</v>
      </c>
      <c r="V25" s="99">
        <f t="shared" si="7"/>
        <v>156</v>
      </c>
      <c r="W25" s="98" t="s">
        <v>120</v>
      </c>
      <c r="X25" s="98">
        <v>14</v>
      </c>
      <c r="Y25" s="98">
        <v>9</v>
      </c>
      <c r="Z25" s="98">
        <v>9</v>
      </c>
      <c r="AA25" s="98">
        <v>9</v>
      </c>
      <c r="AB25" s="98">
        <v>41</v>
      </c>
      <c r="AC25" s="98">
        <v>54</v>
      </c>
      <c r="AD25" s="98">
        <v>42</v>
      </c>
      <c r="AE25" s="98">
        <v>12</v>
      </c>
      <c r="AF25" s="98">
        <v>37</v>
      </c>
      <c r="AG25" s="98">
        <v>17</v>
      </c>
      <c r="AH25" s="98">
        <v>0</v>
      </c>
      <c r="AI25" s="98">
        <v>2</v>
      </c>
      <c r="AJ25" s="98">
        <v>56</v>
      </c>
      <c r="AK25" s="98">
        <v>15</v>
      </c>
      <c r="AL25" s="98">
        <v>7</v>
      </c>
      <c r="AM25" s="98">
        <v>7</v>
      </c>
      <c r="AN25" s="98"/>
    </row>
    <row r="26" spans="1:40" ht="15" customHeight="1" x14ac:dyDescent="0.3">
      <c r="A26" s="98" t="s">
        <v>515</v>
      </c>
      <c r="B26" s="98">
        <v>223</v>
      </c>
      <c r="C26" s="98">
        <v>118</v>
      </c>
      <c r="D26" s="98">
        <v>152</v>
      </c>
      <c r="E26" s="98">
        <v>63</v>
      </c>
      <c r="F26" s="98">
        <v>108</v>
      </c>
      <c r="G26" s="98">
        <v>53</v>
      </c>
      <c r="H26" s="98">
        <v>78</v>
      </c>
      <c r="I26" s="98">
        <v>38</v>
      </c>
      <c r="J26" s="99">
        <f t="shared" si="4"/>
        <v>561</v>
      </c>
      <c r="K26" s="99">
        <f t="shared" si="5"/>
        <v>272</v>
      </c>
      <c r="L26" s="98" t="s">
        <v>515</v>
      </c>
      <c r="M26" s="98">
        <v>28</v>
      </c>
      <c r="N26" s="98">
        <v>13</v>
      </c>
      <c r="O26" s="98">
        <v>11</v>
      </c>
      <c r="P26" s="98">
        <v>5</v>
      </c>
      <c r="Q26" s="98">
        <v>8</v>
      </c>
      <c r="R26" s="98">
        <v>5</v>
      </c>
      <c r="S26" s="98">
        <v>16</v>
      </c>
      <c r="T26" s="98">
        <v>11</v>
      </c>
      <c r="U26" s="99">
        <f t="shared" si="6"/>
        <v>63</v>
      </c>
      <c r="V26" s="99">
        <f t="shared" si="7"/>
        <v>34</v>
      </c>
      <c r="W26" s="98" t="s">
        <v>515</v>
      </c>
      <c r="X26" s="98">
        <v>5</v>
      </c>
      <c r="Y26" s="98">
        <v>4</v>
      </c>
      <c r="Z26" s="98">
        <v>4</v>
      </c>
      <c r="AA26" s="98">
        <v>4</v>
      </c>
      <c r="AB26" s="98">
        <v>17</v>
      </c>
      <c r="AC26" s="98">
        <v>17</v>
      </c>
      <c r="AD26" s="98">
        <v>16</v>
      </c>
      <c r="AE26" s="98">
        <v>1</v>
      </c>
      <c r="AF26" s="98">
        <v>22</v>
      </c>
      <c r="AG26" s="98">
        <v>3</v>
      </c>
      <c r="AH26" s="98">
        <v>0</v>
      </c>
      <c r="AI26" s="98">
        <v>0</v>
      </c>
      <c r="AJ26" s="98">
        <v>25</v>
      </c>
      <c r="AK26" s="98">
        <v>4</v>
      </c>
      <c r="AL26" s="98">
        <v>4</v>
      </c>
      <c r="AM26" s="98">
        <v>4</v>
      </c>
      <c r="AN26" s="98"/>
    </row>
    <row r="27" spans="1:40" ht="15" customHeight="1" x14ac:dyDescent="0.3">
      <c r="A27" s="98" t="s">
        <v>122</v>
      </c>
      <c r="B27" s="98">
        <v>2631</v>
      </c>
      <c r="C27" s="98">
        <v>1364</v>
      </c>
      <c r="D27" s="98">
        <v>1566</v>
      </c>
      <c r="E27" s="98">
        <v>817</v>
      </c>
      <c r="F27" s="98">
        <v>1254</v>
      </c>
      <c r="G27" s="98">
        <v>689</v>
      </c>
      <c r="H27" s="98">
        <v>1122</v>
      </c>
      <c r="I27" s="98">
        <v>641</v>
      </c>
      <c r="J27" s="99">
        <f t="shared" si="4"/>
        <v>6573</v>
      </c>
      <c r="K27" s="99">
        <f t="shared" si="5"/>
        <v>3511</v>
      </c>
      <c r="L27" s="98" t="s">
        <v>122</v>
      </c>
      <c r="M27" s="98">
        <v>353</v>
      </c>
      <c r="N27" s="98">
        <v>151</v>
      </c>
      <c r="O27" s="98">
        <v>247</v>
      </c>
      <c r="P27" s="98">
        <v>114</v>
      </c>
      <c r="Q27" s="98">
        <v>108</v>
      </c>
      <c r="R27" s="98">
        <v>62</v>
      </c>
      <c r="S27" s="98">
        <v>322</v>
      </c>
      <c r="T27" s="98">
        <v>204</v>
      </c>
      <c r="U27" s="99">
        <f t="shared" si="6"/>
        <v>1030</v>
      </c>
      <c r="V27" s="99">
        <f t="shared" si="7"/>
        <v>531</v>
      </c>
      <c r="W27" s="98" t="s">
        <v>122</v>
      </c>
      <c r="X27" s="98">
        <v>52</v>
      </c>
      <c r="Y27" s="98">
        <v>34</v>
      </c>
      <c r="Z27" s="98">
        <v>32</v>
      </c>
      <c r="AA27" s="98">
        <v>29</v>
      </c>
      <c r="AB27" s="98">
        <v>147</v>
      </c>
      <c r="AC27" s="98">
        <v>143</v>
      </c>
      <c r="AD27" s="98">
        <v>139</v>
      </c>
      <c r="AE27" s="98">
        <v>4</v>
      </c>
      <c r="AF27" s="98">
        <v>184</v>
      </c>
      <c r="AG27" s="98">
        <v>55</v>
      </c>
      <c r="AH27" s="98">
        <v>2</v>
      </c>
      <c r="AI27" s="98">
        <v>0</v>
      </c>
      <c r="AJ27" s="98">
        <v>241</v>
      </c>
      <c r="AK27" s="98">
        <v>61</v>
      </c>
      <c r="AL27" s="98">
        <v>23</v>
      </c>
      <c r="AM27" s="98">
        <v>23</v>
      </c>
      <c r="AN27" s="98"/>
    </row>
    <row r="28" spans="1:40" ht="15" customHeight="1" x14ac:dyDescent="0.3">
      <c r="A28" s="98" t="s">
        <v>123</v>
      </c>
      <c r="B28" s="98">
        <v>719</v>
      </c>
      <c r="C28" s="98">
        <v>370</v>
      </c>
      <c r="D28" s="98">
        <v>383</v>
      </c>
      <c r="E28" s="98">
        <v>192</v>
      </c>
      <c r="F28" s="98">
        <v>263</v>
      </c>
      <c r="G28" s="98">
        <v>131</v>
      </c>
      <c r="H28" s="98">
        <v>219</v>
      </c>
      <c r="I28" s="98">
        <v>97</v>
      </c>
      <c r="J28" s="99">
        <f t="shared" si="4"/>
        <v>1584</v>
      </c>
      <c r="K28" s="99">
        <f t="shared" si="5"/>
        <v>790</v>
      </c>
      <c r="L28" s="98" t="s">
        <v>123</v>
      </c>
      <c r="M28" s="98">
        <v>90</v>
      </c>
      <c r="N28" s="98">
        <v>44</v>
      </c>
      <c r="O28" s="98">
        <v>52</v>
      </c>
      <c r="P28" s="98">
        <v>29</v>
      </c>
      <c r="Q28" s="98">
        <v>19</v>
      </c>
      <c r="R28" s="98">
        <v>9</v>
      </c>
      <c r="S28" s="98">
        <v>57</v>
      </c>
      <c r="T28" s="98">
        <v>27</v>
      </c>
      <c r="U28" s="99">
        <f t="shared" si="6"/>
        <v>218</v>
      </c>
      <c r="V28" s="99">
        <f t="shared" si="7"/>
        <v>109</v>
      </c>
      <c r="W28" s="98" t="s">
        <v>123</v>
      </c>
      <c r="X28" s="98">
        <v>14</v>
      </c>
      <c r="Y28" s="98">
        <v>9</v>
      </c>
      <c r="Z28" s="98">
        <v>9</v>
      </c>
      <c r="AA28" s="98">
        <v>9</v>
      </c>
      <c r="AB28" s="98">
        <v>41</v>
      </c>
      <c r="AC28" s="98">
        <v>43</v>
      </c>
      <c r="AD28" s="98">
        <v>41</v>
      </c>
      <c r="AE28" s="98">
        <v>2</v>
      </c>
      <c r="AF28" s="98">
        <v>44</v>
      </c>
      <c r="AG28" s="98">
        <v>13</v>
      </c>
      <c r="AH28" s="98">
        <v>0</v>
      </c>
      <c r="AI28" s="98">
        <v>3</v>
      </c>
      <c r="AJ28" s="98">
        <v>60</v>
      </c>
      <c r="AK28" s="98">
        <v>9</v>
      </c>
      <c r="AL28" s="98">
        <v>9</v>
      </c>
      <c r="AM28" s="98">
        <v>9</v>
      </c>
      <c r="AN28" s="98"/>
    </row>
    <row r="29" spans="1:40" ht="15" customHeight="1" x14ac:dyDescent="0.3">
      <c r="A29" s="98" t="s">
        <v>516</v>
      </c>
      <c r="B29" s="98">
        <v>708</v>
      </c>
      <c r="C29" s="98">
        <v>361</v>
      </c>
      <c r="D29" s="98">
        <v>574</v>
      </c>
      <c r="E29" s="98">
        <v>283</v>
      </c>
      <c r="F29" s="98">
        <v>422</v>
      </c>
      <c r="G29" s="98">
        <v>201</v>
      </c>
      <c r="H29" s="98">
        <v>315</v>
      </c>
      <c r="I29" s="98">
        <v>150</v>
      </c>
      <c r="J29" s="99">
        <f t="shared" si="4"/>
        <v>2019</v>
      </c>
      <c r="K29" s="99">
        <f t="shared" si="5"/>
        <v>995</v>
      </c>
      <c r="L29" s="98" t="s">
        <v>516</v>
      </c>
      <c r="M29" s="98">
        <v>85</v>
      </c>
      <c r="N29" s="98">
        <v>33</v>
      </c>
      <c r="O29" s="98">
        <v>56</v>
      </c>
      <c r="P29" s="98">
        <v>33</v>
      </c>
      <c r="Q29" s="98">
        <v>51</v>
      </c>
      <c r="R29" s="98">
        <v>19</v>
      </c>
      <c r="S29" s="98">
        <v>62</v>
      </c>
      <c r="T29" s="98">
        <v>29</v>
      </c>
      <c r="U29" s="99">
        <f t="shared" si="6"/>
        <v>254</v>
      </c>
      <c r="V29" s="99">
        <f t="shared" si="7"/>
        <v>114</v>
      </c>
      <c r="W29" s="98" t="s">
        <v>516</v>
      </c>
      <c r="X29" s="98">
        <v>13</v>
      </c>
      <c r="Y29" s="98">
        <v>11</v>
      </c>
      <c r="Z29" s="98">
        <v>11</v>
      </c>
      <c r="AA29" s="98">
        <v>10</v>
      </c>
      <c r="AB29" s="98">
        <v>45</v>
      </c>
      <c r="AC29" s="98">
        <v>53</v>
      </c>
      <c r="AD29" s="98">
        <v>44</v>
      </c>
      <c r="AE29" s="98">
        <v>9</v>
      </c>
      <c r="AF29" s="98">
        <v>41</v>
      </c>
      <c r="AG29" s="98">
        <v>42</v>
      </c>
      <c r="AH29" s="98">
        <v>0</v>
      </c>
      <c r="AI29" s="98">
        <v>1</v>
      </c>
      <c r="AJ29" s="98">
        <v>84</v>
      </c>
      <c r="AK29" s="98">
        <v>12</v>
      </c>
      <c r="AL29" s="98">
        <v>10</v>
      </c>
      <c r="AM29" s="98">
        <v>10</v>
      </c>
      <c r="AN29" s="98"/>
    </row>
    <row r="30" spans="1:40" ht="15" customHeight="1" x14ac:dyDescent="0.3">
      <c r="A30" s="98" t="s">
        <v>125</v>
      </c>
      <c r="B30" s="98">
        <v>1207</v>
      </c>
      <c r="C30" s="98">
        <v>563</v>
      </c>
      <c r="D30" s="98">
        <v>856</v>
      </c>
      <c r="E30" s="98">
        <v>408</v>
      </c>
      <c r="F30" s="98">
        <v>717</v>
      </c>
      <c r="G30" s="98">
        <v>360</v>
      </c>
      <c r="H30" s="98">
        <v>543</v>
      </c>
      <c r="I30" s="98">
        <v>254</v>
      </c>
      <c r="J30" s="99">
        <f t="shared" si="4"/>
        <v>3323</v>
      </c>
      <c r="K30" s="99">
        <f t="shared" si="5"/>
        <v>1585</v>
      </c>
      <c r="L30" s="98" t="s">
        <v>125</v>
      </c>
      <c r="M30" s="98">
        <v>128</v>
      </c>
      <c r="N30" s="98">
        <v>51</v>
      </c>
      <c r="O30" s="98">
        <v>56</v>
      </c>
      <c r="P30" s="98">
        <v>25</v>
      </c>
      <c r="Q30" s="98">
        <v>50</v>
      </c>
      <c r="R30" s="98">
        <v>33</v>
      </c>
      <c r="S30" s="98">
        <v>66</v>
      </c>
      <c r="T30" s="98">
        <v>35</v>
      </c>
      <c r="U30" s="99">
        <f t="shared" si="6"/>
        <v>300</v>
      </c>
      <c r="V30" s="99">
        <f t="shared" si="7"/>
        <v>144</v>
      </c>
      <c r="W30" s="98" t="s">
        <v>125</v>
      </c>
      <c r="X30" s="98">
        <v>23</v>
      </c>
      <c r="Y30" s="98">
        <v>18</v>
      </c>
      <c r="Z30" s="98">
        <v>14</v>
      </c>
      <c r="AA30" s="98">
        <v>13</v>
      </c>
      <c r="AB30" s="98">
        <v>68</v>
      </c>
      <c r="AC30" s="98">
        <v>67</v>
      </c>
      <c r="AD30" s="98">
        <v>63</v>
      </c>
      <c r="AE30" s="98">
        <v>4</v>
      </c>
      <c r="AF30" s="98">
        <v>43</v>
      </c>
      <c r="AG30" s="98">
        <v>68</v>
      </c>
      <c r="AH30" s="98">
        <v>0</v>
      </c>
      <c r="AI30" s="98">
        <v>0</v>
      </c>
      <c r="AJ30" s="98">
        <v>111</v>
      </c>
      <c r="AK30" s="98">
        <v>14</v>
      </c>
      <c r="AL30" s="98">
        <v>11</v>
      </c>
      <c r="AM30" s="98">
        <v>11</v>
      </c>
      <c r="AN30" s="98"/>
    </row>
    <row r="31" spans="1:40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13"/>
      <c r="AN31" s="213"/>
    </row>
    <row r="32" spans="1:40" x14ac:dyDescent="0.25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40" x14ac:dyDescent="0.25">
      <c r="A33" s="152" t="s">
        <v>455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 t="s">
        <v>452</v>
      </c>
      <c r="M33" s="152"/>
      <c r="N33" s="152"/>
      <c r="O33" s="152"/>
      <c r="P33" s="152"/>
      <c r="Q33" s="152"/>
      <c r="R33" s="152"/>
      <c r="S33" s="152"/>
      <c r="T33" s="169"/>
      <c r="U33" s="152"/>
      <c r="V33" s="152"/>
      <c r="W33" s="152" t="s">
        <v>306</v>
      </c>
      <c r="X33" s="152"/>
      <c r="Y33" s="152"/>
      <c r="Z33" s="152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</row>
    <row r="34" spans="1:40" x14ac:dyDescent="0.25">
      <c r="A34" s="152" t="s">
        <v>11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 t="s">
        <v>11</v>
      </c>
      <c r="M34" s="152"/>
      <c r="N34" s="152"/>
      <c r="O34" s="152"/>
      <c r="P34" s="152"/>
      <c r="Q34" s="152"/>
      <c r="R34" s="152"/>
      <c r="S34" s="152"/>
      <c r="T34" s="169"/>
      <c r="U34" s="152"/>
      <c r="V34" s="152"/>
      <c r="W34" s="152" t="s">
        <v>22</v>
      </c>
      <c r="X34" s="152"/>
      <c r="Y34" s="152"/>
      <c r="Z34" s="152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</row>
    <row r="35" spans="1:40" x14ac:dyDescent="0.25">
      <c r="A35" s="152" t="s">
        <v>149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52" t="s">
        <v>149</v>
      </c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52" t="s">
        <v>149</v>
      </c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</row>
    <row r="37" spans="1:40" x14ac:dyDescent="0.25">
      <c r="A37" s="201" t="s">
        <v>337</v>
      </c>
      <c r="H37" s="167" t="s">
        <v>368</v>
      </c>
      <c r="L37" s="201" t="s">
        <v>337</v>
      </c>
      <c r="S37" s="167" t="s">
        <v>368</v>
      </c>
      <c r="W37" s="201" t="s">
        <v>337</v>
      </c>
      <c r="AK37" s="167" t="s">
        <v>368</v>
      </c>
    </row>
    <row r="39" spans="1:40" x14ac:dyDescent="0.25">
      <c r="A39" s="96"/>
      <c r="B39" s="41" t="s">
        <v>338</v>
      </c>
      <c r="C39" s="97"/>
      <c r="D39" s="41" t="s">
        <v>339</v>
      </c>
      <c r="E39" s="97"/>
      <c r="F39" s="41" t="s">
        <v>340</v>
      </c>
      <c r="G39" s="97"/>
      <c r="H39" s="41" t="s">
        <v>341</v>
      </c>
      <c r="I39" s="97"/>
      <c r="J39" s="41" t="s">
        <v>324</v>
      </c>
      <c r="K39" s="97"/>
      <c r="L39" s="96"/>
      <c r="M39" s="41" t="s">
        <v>338</v>
      </c>
      <c r="N39" s="97"/>
      <c r="O39" s="41" t="s">
        <v>339</v>
      </c>
      <c r="P39" s="97"/>
      <c r="Q39" s="41" t="s">
        <v>340</v>
      </c>
      <c r="R39" s="97"/>
      <c r="S39" s="41" t="s">
        <v>341</v>
      </c>
      <c r="T39" s="97"/>
      <c r="U39" s="41" t="s">
        <v>324</v>
      </c>
      <c r="V39" s="97"/>
      <c r="W39" s="287"/>
      <c r="X39" s="459" t="s">
        <v>164</v>
      </c>
      <c r="Y39" s="460"/>
      <c r="Z39" s="460"/>
      <c r="AA39" s="460"/>
      <c r="AB39" s="461"/>
      <c r="AC39" s="306" t="s">
        <v>7</v>
      </c>
      <c r="AD39" s="355"/>
      <c r="AE39" s="118"/>
      <c r="AF39" s="306" t="s">
        <v>527</v>
      </c>
      <c r="AG39" s="360"/>
      <c r="AH39" s="118"/>
      <c r="AI39" s="247"/>
      <c r="AJ39" s="117"/>
      <c r="AK39" s="361" t="s">
        <v>528</v>
      </c>
      <c r="AL39" s="306" t="s">
        <v>529</v>
      </c>
      <c r="AM39" s="355"/>
      <c r="AN39" s="362">
        <v>0</v>
      </c>
    </row>
    <row r="40" spans="1:40" ht="20.5" x14ac:dyDescent="0.25">
      <c r="A40" s="205" t="s">
        <v>21</v>
      </c>
      <c r="B40" s="44" t="s">
        <v>375</v>
      </c>
      <c r="C40" s="44" t="s">
        <v>330</v>
      </c>
      <c r="D40" s="44" t="s">
        <v>375</v>
      </c>
      <c r="E40" s="44" t="s">
        <v>330</v>
      </c>
      <c r="F40" s="44" t="s">
        <v>375</v>
      </c>
      <c r="G40" s="44" t="s">
        <v>330</v>
      </c>
      <c r="H40" s="44" t="s">
        <v>375</v>
      </c>
      <c r="I40" s="44" t="s">
        <v>330</v>
      </c>
      <c r="J40" s="44" t="s">
        <v>375</v>
      </c>
      <c r="K40" s="44" t="s">
        <v>330</v>
      </c>
      <c r="L40" s="205" t="s">
        <v>21</v>
      </c>
      <c r="M40" s="44" t="s">
        <v>375</v>
      </c>
      <c r="N40" s="44" t="s">
        <v>330</v>
      </c>
      <c r="O40" s="44" t="s">
        <v>375</v>
      </c>
      <c r="P40" s="44" t="s">
        <v>330</v>
      </c>
      <c r="Q40" s="44" t="s">
        <v>375</v>
      </c>
      <c r="R40" s="44" t="s">
        <v>330</v>
      </c>
      <c r="S40" s="44" t="s">
        <v>375</v>
      </c>
      <c r="T40" s="44" t="s">
        <v>330</v>
      </c>
      <c r="U40" s="44" t="s">
        <v>375</v>
      </c>
      <c r="V40" s="44" t="s">
        <v>330</v>
      </c>
      <c r="W40" s="289" t="s">
        <v>21</v>
      </c>
      <c r="X40" s="381" t="s">
        <v>342</v>
      </c>
      <c r="Y40" s="381" t="s">
        <v>343</v>
      </c>
      <c r="Z40" s="381" t="s">
        <v>344</v>
      </c>
      <c r="AA40" s="381" t="s">
        <v>345</v>
      </c>
      <c r="AB40" s="358" t="s">
        <v>324</v>
      </c>
      <c r="AC40" s="315" t="s">
        <v>535</v>
      </c>
      <c r="AD40" s="364" t="s">
        <v>536</v>
      </c>
      <c r="AE40" s="364" t="s">
        <v>537</v>
      </c>
      <c r="AF40" s="365" t="s">
        <v>538</v>
      </c>
      <c r="AG40" s="253" t="s">
        <v>539</v>
      </c>
      <c r="AH40" s="253" t="s">
        <v>346</v>
      </c>
      <c r="AI40" s="253" t="s">
        <v>540</v>
      </c>
      <c r="AJ40" s="366" t="s">
        <v>541</v>
      </c>
      <c r="AK40" s="367" t="s">
        <v>158</v>
      </c>
      <c r="AL40" s="368" t="s">
        <v>175</v>
      </c>
      <c r="AM40" s="307" t="s">
        <v>170</v>
      </c>
      <c r="AN40" s="368" t="s">
        <v>176</v>
      </c>
    </row>
    <row r="41" spans="1:40" x14ac:dyDescent="0.25">
      <c r="A41" s="98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98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87"/>
      <c r="X41" s="290"/>
      <c r="Y41" s="290"/>
      <c r="Z41" s="290"/>
      <c r="AA41" s="290"/>
      <c r="AB41" s="290"/>
      <c r="AC41" s="335"/>
      <c r="AD41" s="335"/>
      <c r="AE41" s="335"/>
      <c r="AF41" s="109"/>
      <c r="AG41" s="109"/>
      <c r="AH41" s="109"/>
      <c r="AI41" s="109"/>
      <c r="AJ41" s="109"/>
      <c r="AK41" s="335"/>
      <c r="AL41" s="109"/>
      <c r="AM41" s="352"/>
      <c r="AN41" s="211"/>
    </row>
    <row r="42" spans="1:40" s="34" customFormat="1" ht="13" x14ac:dyDescent="0.3">
      <c r="A42" s="12" t="s">
        <v>332</v>
      </c>
      <c r="B42" s="20">
        <f>SUM(B44:B52)</f>
        <v>9748</v>
      </c>
      <c r="C42" s="20">
        <f t="shared" ref="C42:K42" si="8">SUM(C44:C52)</f>
        <v>4716</v>
      </c>
      <c r="D42" s="20">
        <f t="shared" si="8"/>
        <v>3983</v>
      </c>
      <c r="E42" s="20">
        <f t="shared" si="8"/>
        <v>1937</v>
      </c>
      <c r="F42" s="20">
        <f t="shared" si="8"/>
        <v>4117</v>
      </c>
      <c r="G42" s="20">
        <f t="shared" si="8"/>
        <v>1801</v>
      </c>
      <c r="H42" s="20">
        <f t="shared" si="8"/>
        <v>2873</v>
      </c>
      <c r="I42" s="20">
        <f t="shared" si="8"/>
        <v>1292</v>
      </c>
      <c r="J42" s="20">
        <f t="shared" si="8"/>
        <v>20721</v>
      </c>
      <c r="K42" s="20">
        <f t="shared" si="8"/>
        <v>9746</v>
      </c>
      <c r="L42" s="12" t="s">
        <v>332</v>
      </c>
      <c r="M42" s="20">
        <f>SUM(M44:M52)</f>
        <v>828</v>
      </c>
      <c r="N42" s="20">
        <f t="shared" ref="N42:V42" si="9">SUM(N44:N52)</f>
        <v>398</v>
      </c>
      <c r="O42" s="20">
        <f t="shared" si="9"/>
        <v>760</v>
      </c>
      <c r="P42" s="20">
        <f t="shared" si="9"/>
        <v>394</v>
      </c>
      <c r="Q42" s="20">
        <f t="shared" si="9"/>
        <v>485</v>
      </c>
      <c r="R42" s="20">
        <f t="shared" si="9"/>
        <v>212</v>
      </c>
      <c r="S42" s="20">
        <f t="shared" si="9"/>
        <v>812</v>
      </c>
      <c r="T42" s="20">
        <f t="shared" si="9"/>
        <v>382</v>
      </c>
      <c r="U42" s="20">
        <f t="shared" si="9"/>
        <v>2885</v>
      </c>
      <c r="V42" s="20">
        <f t="shared" si="9"/>
        <v>1386</v>
      </c>
      <c r="W42" s="12" t="s">
        <v>332</v>
      </c>
      <c r="X42" s="20">
        <f>SUM(X44:X52)</f>
        <v>177</v>
      </c>
      <c r="Y42" s="20">
        <f t="shared" ref="Y42:AN42" si="10">SUM(Y44:Y52)</f>
        <v>99</v>
      </c>
      <c r="Z42" s="20">
        <f t="shared" si="10"/>
        <v>97</v>
      </c>
      <c r="AA42" s="20">
        <f t="shared" si="10"/>
        <v>84</v>
      </c>
      <c r="AB42" s="20">
        <f t="shared" si="10"/>
        <v>457</v>
      </c>
      <c r="AC42" s="20">
        <f t="shared" si="10"/>
        <v>422</v>
      </c>
      <c r="AD42" s="20">
        <f t="shared" si="10"/>
        <v>369</v>
      </c>
      <c r="AE42" s="20">
        <f t="shared" si="10"/>
        <v>53</v>
      </c>
      <c r="AF42" s="20">
        <f t="shared" si="10"/>
        <v>648</v>
      </c>
      <c r="AG42" s="20">
        <f t="shared" si="10"/>
        <v>38</v>
      </c>
      <c r="AH42" s="20">
        <f>SUM(AH44:AH52)</f>
        <v>2</v>
      </c>
      <c r="AI42" s="20">
        <f t="shared" si="10"/>
        <v>1</v>
      </c>
      <c r="AJ42" s="20">
        <f t="shared" si="10"/>
        <v>689</v>
      </c>
      <c r="AK42" s="20">
        <f t="shared" si="10"/>
        <v>89</v>
      </c>
      <c r="AL42" s="20">
        <f t="shared" si="10"/>
        <v>64</v>
      </c>
      <c r="AM42" s="20">
        <f t="shared" si="10"/>
        <v>63</v>
      </c>
      <c r="AN42" s="20">
        <f t="shared" si="10"/>
        <v>1</v>
      </c>
    </row>
    <row r="43" spans="1:40" x14ac:dyDescent="0.25">
      <c r="A43" s="98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98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98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</row>
    <row r="44" spans="1:40" ht="15.75" customHeight="1" x14ac:dyDescent="0.3">
      <c r="A44" s="98" t="s">
        <v>102</v>
      </c>
      <c r="B44" s="98">
        <v>666</v>
      </c>
      <c r="C44" s="98">
        <v>362</v>
      </c>
      <c r="D44" s="98">
        <v>440</v>
      </c>
      <c r="E44" s="98">
        <v>234</v>
      </c>
      <c r="F44" s="98">
        <v>489</v>
      </c>
      <c r="G44" s="98">
        <v>245</v>
      </c>
      <c r="H44" s="98">
        <v>439</v>
      </c>
      <c r="I44" s="98">
        <v>244</v>
      </c>
      <c r="J44" s="101">
        <f>B44+D44+F44+H44</f>
        <v>2034</v>
      </c>
      <c r="K44" s="101">
        <f>+C44+E44+G44+I44</f>
        <v>1085</v>
      </c>
      <c r="L44" s="98" t="s">
        <v>102</v>
      </c>
      <c r="M44" s="98">
        <v>82</v>
      </c>
      <c r="N44" s="98">
        <v>47</v>
      </c>
      <c r="O44" s="98">
        <v>90</v>
      </c>
      <c r="P44" s="98">
        <v>58</v>
      </c>
      <c r="Q44" s="98">
        <v>63</v>
      </c>
      <c r="R44" s="98">
        <v>31</v>
      </c>
      <c r="S44" s="98">
        <v>103</v>
      </c>
      <c r="T44" s="98">
        <v>55</v>
      </c>
      <c r="U44" s="101">
        <f>M44+O44+Q44+S44</f>
        <v>338</v>
      </c>
      <c r="V44" s="101">
        <f>N44+P44+R44+T44</f>
        <v>191</v>
      </c>
      <c r="W44" s="98" t="s">
        <v>102</v>
      </c>
      <c r="X44" s="98">
        <v>13</v>
      </c>
      <c r="Y44" s="98">
        <v>11</v>
      </c>
      <c r="Z44" s="98">
        <v>10</v>
      </c>
      <c r="AA44" s="98">
        <v>10</v>
      </c>
      <c r="AB44" s="98">
        <v>44</v>
      </c>
      <c r="AC44" s="98">
        <v>41</v>
      </c>
      <c r="AD44" s="98">
        <v>41</v>
      </c>
      <c r="AE44" s="98">
        <v>0</v>
      </c>
      <c r="AF44" s="98">
        <v>70</v>
      </c>
      <c r="AG44" s="98">
        <v>2</v>
      </c>
      <c r="AH44" s="98">
        <v>0</v>
      </c>
      <c r="AI44" s="98">
        <v>0</v>
      </c>
      <c r="AJ44" s="98">
        <v>72</v>
      </c>
      <c r="AK44" s="98">
        <v>21</v>
      </c>
      <c r="AL44" s="98">
        <v>2</v>
      </c>
      <c r="AM44" s="98">
        <v>2</v>
      </c>
      <c r="AN44" s="102"/>
    </row>
    <row r="45" spans="1:40" ht="15.75" customHeight="1" x14ac:dyDescent="0.3">
      <c r="A45" s="98" t="s">
        <v>103</v>
      </c>
      <c r="B45" s="98">
        <v>565</v>
      </c>
      <c r="C45" s="98">
        <v>296</v>
      </c>
      <c r="D45" s="98">
        <v>245</v>
      </c>
      <c r="E45" s="98">
        <v>104</v>
      </c>
      <c r="F45" s="98">
        <v>203</v>
      </c>
      <c r="G45" s="98">
        <v>112</v>
      </c>
      <c r="H45" s="98">
        <v>145</v>
      </c>
      <c r="I45" s="98">
        <v>63</v>
      </c>
      <c r="J45" s="101">
        <f>B45+D45+F45+H45</f>
        <v>1158</v>
      </c>
      <c r="K45" s="101">
        <f>+C45+E45+G45+I45</f>
        <v>575</v>
      </c>
      <c r="L45" s="98" t="s">
        <v>103</v>
      </c>
      <c r="M45" s="98">
        <v>30</v>
      </c>
      <c r="N45" s="98">
        <v>13</v>
      </c>
      <c r="O45" s="98">
        <v>19</v>
      </c>
      <c r="P45" s="98">
        <v>5</v>
      </c>
      <c r="Q45" s="98">
        <v>24</v>
      </c>
      <c r="R45" s="98">
        <v>8</v>
      </c>
      <c r="S45" s="98">
        <v>56</v>
      </c>
      <c r="T45" s="98">
        <v>22</v>
      </c>
      <c r="U45" s="101">
        <f>M45+O45+Q45+S45</f>
        <v>129</v>
      </c>
      <c r="V45" s="101">
        <f>N45+P45+R45+T45</f>
        <v>48</v>
      </c>
      <c r="W45" s="98" t="s">
        <v>103</v>
      </c>
      <c r="X45" s="98">
        <v>11</v>
      </c>
      <c r="Y45" s="98">
        <v>7</v>
      </c>
      <c r="Z45" s="98">
        <v>5</v>
      </c>
      <c r="AA45" s="98">
        <v>4</v>
      </c>
      <c r="AB45" s="98">
        <v>27</v>
      </c>
      <c r="AC45" s="98">
        <v>26</v>
      </c>
      <c r="AD45" s="98">
        <v>16</v>
      </c>
      <c r="AE45" s="98">
        <v>10</v>
      </c>
      <c r="AF45" s="98">
        <v>27</v>
      </c>
      <c r="AG45" s="98">
        <v>6</v>
      </c>
      <c r="AH45" s="98">
        <v>0</v>
      </c>
      <c r="AI45" s="98">
        <v>1</v>
      </c>
      <c r="AJ45" s="98">
        <v>34</v>
      </c>
      <c r="AK45" s="98">
        <v>2</v>
      </c>
      <c r="AL45" s="98">
        <v>6</v>
      </c>
      <c r="AM45" s="98">
        <v>6</v>
      </c>
      <c r="AN45" s="102"/>
    </row>
    <row r="46" spans="1:40" ht="15.75" customHeight="1" x14ac:dyDescent="0.3">
      <c r="A46" s="98" t="s">
        <v>98</v>
      </c>
      <c r="B46" s="98">
        <v>771</v>
      </c>
      <c r="C46" s="98">
        <v>445</v>
      </c>
      <c r="D46" s="98">
        <v>391</v>
      </c>
      <c r="E46" s="98">
        <v>213</v>
      </c>
      <c r="F46" s="98">
        <v>475</v>
      </c>
      <c r="G46" s="98">
        <v>249</v>
      </c>
      <c r="H46" s="98">
        <v>275</v>
      </c>
      <c r="I46" s="98">
        <v>124</v>
      </c>
      <c r="J46" s="101">
        <f t="shared" ref="J46:J52" si="11">B46+D46+F46+H46</f>
        <v>1912</v>
      </c>
      <c r="K46" s="101">
        <f t="shared" ref="K46:K52" si="12">+C46+E46+G46+I46</f>
        <v>1031</v>
      </c>
      <c r="L46" s="98" t="s">
        <v>98</v>
      </c>
      <c r="M46" s="98">
        <v>77</v>
      </c>
      <c r="N46" s="98">
        <v>44</v>
      </c>
      <c r="O46" s="98">
        <v>92</v>
      </c>
      <c r="P46" s="98">
        <v>63</v>
      </c>
      <c r="Q46" s="98">
        <v>76</v>
      </c>
      <c r="R46" s="98">
        <v>42</v>
      </c>
      <c r="S46" s="98">
        <v>144</v>
      </c>
      <c r="T46" s="98">
        <v>91</v>
      </c>
      <c r="U46" s="101">
        <f t="shared" ref="U46:U52" si="13">M46+O46+Q46+S46</f>
        <v>389</v>
      </c>
      <c r="V46" s="101">
        <f t="shared" ref="V46:V52" si="14">N46+P46+R46+T46</f>
        <v>240</v>
      </c>
      <c r="W46" s="98" t="s">
        <v>98</v>
      </c>
      <c r="X46" s="98">
        <v>13</v>
      </c>
      <c r="Y46" s="98">
        <v>10</v>
      </c>
      <c r="Z46" s="98">
        <v>10</v>
      </c>
      <c r="AA46" s="98">
        <v>9</v>
      </c>
      <c r="AB46" s="98">
        <v>42</v>
      </c>
      <c r="AC46" s="98">
        <v>40</v>
      </c>
      <c r="AD46" s="98">
        <v>31</v>
      </c>
      <c r="AE46" s="98">
        <v>9</v>
      </c>
      <c r="AF46" s="98">
        <v>64</v>
      </c>
      <c r="AG46" s="98">
        <v>1</v>
      </c>
      <c r="AH46" s="98">
        <v>1</v>
      </c>
      <c r="AI46" s="98">
        <v>0</v>
      </c>
      <c r="AJ46" s="98">
        <v>66</v>
      </c>
      <c r="AK46" s="98">
        <v>9</v>
      </c>
      <c r="AL46" s="98">
        <v>9</v>
      </c>
      <c r="AM46" s="98">
        <v>8</v>
      </c>
      <c r="AN46" s="102">
        <v>1</v>
      </c>
    </row>
    <row r="47" spans="1:40" ht="15.75" customHeight="1" x14ac:dyDescent="0.3">
      <c r="A47" s="214" t="s">
        <v>99</v>
      </c>
      <c r="B47" s="98">
        <v>913</v>
      </c>
      <c r="C47" s="98">
        <v>496</v>
      </c>
      <c r="D47" s="98">
        <v>428</v>
      </c>
      <c r="E47" s="98">
        <v>225</v>
      </c>
      <c r="F47" s="98">
        <v>378</v>
      </c>
      <c r="G47" s="98">
        <v>175</v>
      </c>
      <c r="H47" s="98">
        <v>294</v>
      </c>
      <c r="I47" s="98">
        <v>131</v>
      </c>
      <c r="J47" s="101">
        <f t="shared" si="11"/>
        <v>2013</v>
      </c>
      <c r="K47" s="101">
        <f t="shared" si="12"/>
        <v>1027</v>
      </c>
      <c r="L47" s="214" t="s">
        <v>99</v>
      </c>
      <c r="M47" s="98">
        <v>100</v>
      </c>
      <c r="N47" s="98">
        <v>48</v>
      </c>
      <c r="O47" s="98">
        <v>42</v>
      </c>
      <c r="P47" s="98">
        <v>21</v>
      </c>
      <c r="Q47" s="98">
        <v>32</v>
      </c>
      <c r="R47" s="98">
        <v>10</v>
      </c>
      <c r="S47" s="98">
        <v>51</v>
      </c>
      <c r="T47" s="98">
        <v>19</v>
      </c>
      <c r="U47" s="101">
        <f t="shared" si="13"/>
        <v>225</v>
      </c>
      <c r="V47" s="101">
        <f t="shared" si="14"/>
        <v>98</v>
      </c>
      <c r="W47" s="214" t="s">
        <v>99</v>
      </c>
      <c r="X47" s="98">
        <v>16</v>
      </c>
      <c r="Y47" s="98">
        <v>10</v>
      </c>
      <c r="Z47" s="98">
        <v>9</v>
      </c>
      <c r="AA47" s="98">
        <v>9</v>
      </c>
      <c r="AB47" s="98">
        <v>44</v>
      </c>
      <c r="AC47" s="98">
        <v>41</v>
      </c>
      <c r="AD47" s="98">
        <v>37</v>
      </c>
      <c r="AE47" s="98">
        <v>4</v>
      </c>
      <c r="AF47" s="98">
        <v>52</v>
      </c>
      <c r="AG47" s="98">
        <v>8</v>
      </c>
      <c r="AH47" s="98">
        <v>0</v>
      </c>
      <c r="AI47" s="98">
        <v>0</v>
      </c>
      <c r="AJ47" s="98">
        <v>60</v>
      </c>
      <c r="AK47" s="98">
        <v>9</v>
      </c>
      <c r="AL47" s="98">
        <v>7</v>
      </c>
      <c r="AM47" s="98">
        <v>7</v>
      </c>
      <c r="AN47" s="102"/>
    </row>
    <row r="48" spans="1:40" ht="15.75" customHeight="1" x14ac:dyDescent="0.3">
      <c r="A48" s="98" t="s">
        <v>100</v>
      </c>
      <c r="B48" s="98">
        <v>1292</v>
      </c>
      <c r="C48" s="98">
        <v>606</v>
      </c>
      <c r="D48" s="98">
        <v>356</v>
      </c>
      <c r="E48" s="98">
        <v>154</v>
      </c>
      <c r="F48" s="98">
        <v>461</v>
      </c>
      <c r="G48" s="98">
        <v>183</v>
      </c>
      <c r="H48" s="98">
        <v>296</v>
      </c>
      <c r="I48" s="98">
        <v>106</v>
      </c>
      <c r="J48" s="101">
        <f t="shared" si="11"/>
        <v>2405</v>
      </c>
      <c r="K48" s="101">
        <f t="shared" si="12"/>
        <v>1049</v>
      </c>
      <c r="L48" s="98" t="s">
        <v>100</v>
      </c>
      <c r="M48" s="98">
        <v>72</v>
      </c>
      <c r="N48" s="98">
        <v>29</v>
      </c>
      <c r="O48" s="98">
        <v>68</v>
      </c>
      <c r="P48" s="98">
        <v>35</v>
      </c>
      <c r="Q48" s="98">
        <v>46</v>
      </c>
      <c r="R48" s="98">
        <v>17</v>
      </c>
      <c r="S48" s="98">
        <v>90</v>
      </c>
      <c r="T48" s="98">
        <v>31</v>
      </c>
      <c r="U48" s="101">
        <f t="shared" si="13"/>
        <v>276</v>
      </c>
      <c r="V48" s="101">
        <f t="shared" si="14"/>
        <v>112</v>
      </c>
      <c r="W48" s="98" t="s">
        <v>100</v>
      </c>
      <c r="X48" s="98">
        <v>22</v>
      </c>
      <c r="Y48" s="98">
        <v>10</v>
      </c>
      <c r="Z48" s="98">
        <v>12</v>
      </c>
      <c r="AA48" s="98">
        <v>12</v>
      </c>
      <c r="AB48" s="98">
        <v>56</v>
      </c>
      <c r="AC48" s="98">
        <v>57</v>
      </c>
      <c r="AD48" s="98">
        <v>51</v>
      </c>
      <c r="AE48" s="98">
        <v>6</v>
      </c>
      <c r="AF48" s="98">
        <v>91</v>
      </c>
      <c r="AG48" s="98">
        <v>3</v>
      </c>
      <c r="AH48" s="98">
        <v>0</v>
      </c>
      <c r="AI48" s="98">
        <v>0</v>
      </c>
      <c r="AJ48" s="98">
        <v>94</v>
      </c>
      <c r="AK48" s="98">
        <v>6</v>
      </c>
      <c r="AL48" s="98">
        <v>9</v>
      </c>
      <c r="AM48" s="98">
        <v>9</v>
      </c>
      <c r="AN48" s="102"/>
    </row>
    <row r="49" spans="1:40" ht="15.75" customHeight="1" x14ac:dyDescent="0.3">
      <c r="A49" s="98" t="s">
        <v>101</v>
      </c>
      <c r="B49" s="98">
        <v>1832</v>
      </c>
      <c r="C49" s="98">
        <v>816</v>
      </c>
      <c r="D49" s="98">
        <v>741</v>
      </c>
      <c r="E49" s="98">
        <v>333</v>
      </c>
      <c r="F49" s="98">
        <v>796</v>
      </c>
      <c r="G49" s="98">
        <v>328</v>
      </c>
      <c r="H49" s="98">
        <v>452</v>
      </c>
      <c r="I49" s="98">
        <v>208</v>
      </c>
      <c r="J49" s="101">
        <f t="shared" si="11"/>
        <v>3821</v>
      </c>
      <c r="K49" s="101">
        <f t="shared" si="12"/>
        <v>1685</v>
      </c>
      <c r="L49" s="98" t="s">
        <v>101</v>
      </c>
      <c r="M49" s="98">
        <v>214</v>
      </c>
      <c r="N49" s="98">
        <v>86</v>
      </c>
      <c r="O49" s="98">
        <v>164</v>
      </c>
      <c r="P49" s="98">
        <v>81</v>
      </c>
      <c r="Q49" s="98">
        <v>85</v>
      </c>
      <c r="R49" s="98">
        <v>41</v>
      </c>
      <c r="S49" s="98">
        <v>117</v>
      </c>
      <c r="T49" s="98">
        <v>46</v>
      </c>
      <c r="U49" s="101">
        <f t="shared" si="13"/>
        <v>580</v>
      </c>
      <c r="V49" s="101">
        <f t="shared" si="14"/>
        <v>254</v>
      </c>
      <c r="W49" s="98" t="s">
        <v>101</v>
      </c>
      <c r="X49" s="98">
        <v>31</v>
      </c>
      <c r="Y49" s="98">
        <v>16</v>
      </c>
      <c r="Z49" s="98">
        <v>16</v>
      </c>
      <c r="AA49" s="98">
        <v>11</v>
      </c>
      <c r="AB49" s="98">
        <v>74</v>
      </c>
      <c r="AC49" s="98">
        <v>71</v>
      </c>
      <c r="AD49" s="98">
        <v>63</v>
      </c>
      <c r="AE49" s="98">
        <v>8</v>
      </c>
      <c r="AF49" s="98">
        <v>110</v>
      </c>
      <c r="AG49" s="98">
        <v>4</v>
      </c>
      <c r="AH49" s="98">
        <v>0</v>
      </c>
      <c r="AI49" s="98">
        <v>0</v>
      </c>
      <c r="AJ49" s="98">
        <v>114</v>
      </c>
      <c r="AK49" s="98">
        <v>11</v>
      </c>
      <c r="AL49" s="98">
        <v>8</v>
      </c>
      <c r="AM49" s="98">
        <v>8</v>
      </c>
      <c r="AN49" s="102"/>
    </row>
    <row r="50" spans="1:40" ht="15.75" customHeight="1" x14ac:dyDescent="0.3">
      <c r="A50" s="214" t="s">
        <v>104</v>
      </c>
      <c r="B50" s="98">
        <v>579</v>
      </c>
      <c r="C50" s="98">
        <v>278</v>
      </c>
      <c r="D50" s="98">
        <v>408</v>
      </c>
      <c r="E50" s="98">
        <v>230</v>
      </c>
      <c r="F50" s="98">
        <v>266</v>
      </c>
      <c r="G50" s="98">
        <v>112</v>
      </c>
      <c r="H50" s="98">
        <v>272</v>
      </c>
      <c r="I50" s="98">
        <v>143</v>
      </c>
      <c r="J50" s="101">
        <f t="shared" si="11"/>
        <v>1525</v>
      </c>
      <c r="K50" s="101">
        <f t="shared" si="12"/>
        <v>763</v>
      </c>
      <c r="L50" s="214" t="s">
        <v>104</v>
      </c>
      <c r="M50" s="98">
        <v>144</v>
      </c>
      <c r="N50" s="98">
        <v>82</v>
      </c>
      <c r="O50" s="98">
        <v>53</v>
      </c>
      <c r="P50" s="98">
        <v>27</v>
      </c>
      <c r="Q50" s="98">
        <v>34</v>
      </c>
      <c r="R50" s="98">
        <v>12</v>
      </c>
      <c r="S50" s="98">
        <v>75</v>
      </c>
      <c r="T50" s="98">
        <v>43</v>
      </c>
      <c r="U50" s="101">
        <f t="shared" si="13"/>
        <v>306</v>
      </c>
      <c r="V50" s="101">
        <f t="shared" si="14"/>
        <v>164</v>
      </c>
      <c r="W50" s="214" t="s">
        <v>104</v>
      </c>
      <c r="X50" s="98">
        <v>12</v>
      </c>
      <c r="Y50" s="98">
        <v>7</v>
      </c>
      <c r="Z50" s="98">
        <v>6</v>
      </c>
      <c r="AA50" s="98">
        <v>6</v>
      </c>
      <c r="AB50" s="98">
        <v>31</v>
      </c>
      <c r="AC50" s="98">
        <v>26</v>
      </c>
      <c r="AD50" s="98">
        <v>23</v>
      </c>
      <c r="AE50" s="98">
        <v>3</v>
      </c>
      <c r="AF50" s="98">
        <v>31</v>
      </c>
      <c r="AG50" s="98">
        <v>9</v>
      </c>
      <c r="AH50" s="98">
        <v>1</v>
      </c>
      <c r="AI50" s="98">
        <v>0</v>
      </c>
      <c r="AJ50" s="98">
        <v>41</v>
      </c>
      <c r="AK50" s="98">
        <v>7</v>
      </c>
      <c r="AL50" s="98">
        <v>4</v>
      </c>
      <c r="AM50" s="98">
        <v>4</v>
      </c>
      <c r="AN50" s="102"/>
    </row>
    <row r="51" spans="1:40" ht="15.75" customHeight="1" x14ac:dyDescent="0.3">
      <c r="A51" s="98" t="s">
        <v>105</v>
      </c>
      <c r="B51" s="98">
        <v>1879</v>
      </c>
      <c r="C51" s="98">
        <v>817</v>
      </c>
      <c r="D51" s="98">
        <v>603</v>
      </c>
      <c r="E51" s="98">
        <v>262</v>
      </c>
      <c r="F51" s="98">
        <v>457</v>
      </c>
      <c r="G51" s="98">
        <v>147</v>
      </c>
      <c r="H51" s="98">
        <v>273</v>
      </c>
      <c r="I51" s="98">
        <v>80</v>
      </c>
      <c r="J51" s="101">
        <f t="shared" si="11"/>
        <v>3212</v>
      </c>
      <c r="K51" s="101">
        <f t="shared" si="12"/>
        <v>1306</v>
      </c>
      <c r="L51" s="98" t="s">
        <v>105</v>
      </c>
      <c r="M51" s="98">
        <v>84</v>
      </c>
      <c r="N51" s="98">
        <v>39</v>
      </c>
      <c r="O51" s="98">
        <v>152</v>
      </c>
      <c r="P51" s="98">
        <v>64</v>
      </c>
      <c r="Q51" s="98">
        <v>77</v>
      </c>
      <c r="R51" s="98">
        <v>27</v>
      </c>
      <c r="S51" s="98">
        <v>68</v>
      </c>
      <c r="T51" s="98">
        <v>16</v>
      </c>
      <c r="U51" s="101">
        <f t="shared" si="13"/>
        <v>381</v>
      </c>
      <c r="V51" s="101">
        <f t="shared" si="14"/>
        <v>146</v>
      </c>
      <c r="W51" s="98" t="s">
        <v>105</v>
      </c>
      <c r="X51" s="98">
        <v>34</v>
      </c>
      <c r="Y51" s="98">
        <v>16</v>
      </c>
      <c r="Z51" s="98">
        <v>14</v>
      </c>
      <c r="AA51" s="98">
        <v>12</v>
      </c>
      <c r="AB51" s="98">
        <v>76</v>
      </c>
      <c r="AC51" s="98">
        <v>70</v>
      </c>
      <c r="AD51" s="98">
        <v>62</v>
      </c>
      <c r="AE51" s="98">
        <v>8</v>
      </c>
      <c r="AF51" s="98">
        <v>119</v>
      </c>
      <c r="AG51" s="98">
        <v>4</v>
      </c>
      <c r="AH51" s="98">
        <v>0</v>
      </c>
      <c r="AI51" s="98">
        <v>0</v>
      </c>
      <c r="AJ51" s="98">
        <v>123</v>
      </c>
      <c r="AK51" s="98">
        <v>15</v>
      </c>
      <c r="AL51" s="98">
        <v>11</v>
      </c>
      <c r="AM51" s="98">
        <v>11</v>
      </c>
      <c r="AN51" s="102"/>
    </row>
    <row r="52" spans="1:40" ht="15.75" customHeight="1" x14ac:dyDescent="0.3">
      <c r="A52" s="98" t="s">
        <v>106</v>
      </c>
      <c r="B52" s="98">
        <v>1251</v>
      </c>
      <c r="C52" s="98">
        <v>600</v>
      </c>
      <c r="D52" s="98">
        <v>371</v>
      </c>
      <c r="E52" s="98">
        <v>182</v>
      </c>
      <c r="F52" s="98">
        <v>592</v>
      </c>
      <c r="G52" s="98">
        <v>250</v>
      </c>
      <c r="H52" s="98">
        <v>427</v>
      </c>
      <c r="I52" s="98">
        <v>193</v>
      </c>
      <c r="J52" s="101">
        <f t="shared" si="11"/>
        <v>2641</v>
      </c>
      <c r="K52" s="101">
        <f t="shared" si="12"/>
        <v>1225</v>
      </c>
      <c r="L52" s="98" t="s">
        <v>106</v>
      </c>
      <c r="M52" s="98">
        <v>25</v>
      </c>
      <c r="N52" s="98">
        <v>10</v>
      </c>
      <c r="O52" s="98">
        <v>80</v>
      </c>
      <c r="P52" s="98">
        <v>40</v>
      </c>
      <c r="Q52" s="98">
        <v>48</v>
      </c>
      <c r="R52" s="98">
        <v>24</v>
      </c>
      <c r="S52" s="98">
        <v>108</v>
      </c>
      <c r="T52" s="98">
        <v>59</v>
      </c>
      <c r="U52" s="101">
        <f t="shared" si="13"/>
        <v>261</v>
      </c>
      <c r="V52" s="101">
        <f t="shared" si="14"/>
        <v>133</v>
      </c>
      <c r="W52" s="98" t="s">
        <v>106</v>
      </c>
      <c r="X52" s="98">
        <v>25</v>
      </c>
      <c r="Y52" s="98">
        <v>12</v>
      </c>
      <c r="Z52" s="98">
        <v>15</v>
      </c>
      <c r="AA52" s="98">
        <v>11</v>
      </c>
      <c r="AB52" s="98">
        <v>63</v>
      </c>
      <c r="AC52" s="98">
        <v>50</v>
      </c>
      <c r="AD52" s="98">
        <v>45</v>
      </c>
      <c r="AE52" s="98">
        <v>5</v>
      </c>
      <c r="AF52" s="98">
        <v>84</v>
      </c>
      <c r="AG52" s="98">
        <v>1</v>
      </c>
      <c r="AH52" s="98">
        <v>0</v>
      </c>
      <c r="AI52" s="98">
        <v>0</v>
      </c>
      <c r="AJ52" s="98">
        <v>85</v>
      </c>
      <c r="AK52" s="98">
        <v>9</v>
      </c>
      <c r="AL52" s="98">
        <v>8</v>
      </c>
      <c r="AM52" s="98">
        <v>8</v>
      </c>
      <c r="AN52" s="102"/>
    </row>
    <row r="53" spans="1:40" ht="9" customHeight="1" x14ac:dyDescent="0.25">
      <c r="A53" s="205"/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05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05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</row>
    <row r="55" spans="1:40" ht="12" customHeight="1" x14ac:dyDescent="0.25">
      <c r="A55" s="152" t="s">
        <v>449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 t="s">
        <v>453</v>
      </c>
      <c r="M55" s="152"/>
      <c r="N55" s="152"/>
      <c r="O55" s="152"/>
      <c r="P55" s="152"/>
      <c r="Q55" s="152"/>
      <c r="R55" s="152"/>
      <c r="S55" s="152"/>
      <c r="T55" s="169"/>
      <c r="U55" s="152"/>
      <c r="V55" s="152"/>
      <c r="W55" s="152" t="s">
        <v>307</v>
      </c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</row>
    <row r="56" spans="1:40" ht="12" customHeight="1" x14ac:dyDescent="0.25">
      <c r="A56" s="152" t="s">
        <v>11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 t="s">
        <v>11</v>
      </c>
      <c r="M56" s="152"/>
      <c r="N56" s="152"/>
      <c r="O56" s="152"/>
      <c r="P56" s="152"/>
      <c r="Q56" s="152"/>
      <c r="R56" s="152"/>
      <c r="S56" s="152"/>
      <c r="T56" s="169"/>
      <c r="U56" s="152"/>
      <c r="V56" s="152"/>
      <c r="W56" s="152" t="s">
        <v>22</v>
      </c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</row>
    <row r="57" spans="1:40" x14ac:dyDescent="0.25">
      <c r="A57" s="152" t="s">
        <v>149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52" t="s">
        <v>149</v>
      </c>
      <c r="M57" s="169"/>
      <c r="N57" s="169"/>
      <c r="O57" s="169"/>
      <c r="P57" s="169"/>
      <c r="Q57" s="169"/>
      <c r="R57" s="169"/>
      <c r="S57" s="169"/>
      <c r="T57" s="169"/>
      <c r="U57" s="209"/>
      <c r="V57" s="169"/>
      <c r="W57" s="152" t="s">
        <v>149</v>
      </c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</row>
    <row r="58" spans="1:40" x14ac:dyDescent="0.25">
      <c r="L58" s="208"/>
      <c r="U58" s="210"/>
      <c r="W58" s="167"/>
    </row>
    <row r="59" spans="1:40" x14ac:dyDescent="0.25">
      <c r="A59" s="201" t="s">
        <v>333</v>
      </c>
      <c r="H59" s="167" t="s">
        <v>368</v>
      </c>
      <c r="L59" s="201" t="s">
        <v>333</v>
      </c>
      <c r="S59" s="167" t="s">
        <v>368</v>
      </c>
      <c r="U59" s="210"/>
      <c r="W59" s="201" t="s">
        <v>333</v>
      </c>
      <c r="AK59" s="167" t="s">
        <v>368</v>
      </c>
    </row>
    <row r="61" spans="1:40" x14ac:dyDescent="0.25">
      <c r="A61" s="96"/>
      <c r="B61" s="41" t="s">
        <v>338</v>
      </c>
      <c r="C61" s="97"/>
      <c r="D61" s="41" t="s">
        <v>339</v>
      </c>
      <c r="E61" s="97"/>
      <c r="F61" s="41" t="s">
        <v>340</v>
      </c>
      <c r="G61" s="97"/>
      <c r="H61" s="41" t="s">
        <v>341</v>
      </c>
      <c r="I61" s="97"/>
      <c r="J61" s="41" t="s">
        <v>324</v>
      </c>
      <c r="K61" s="97"/>
      <c r="L61" s="96"/>
      <c r="M61" s="41" t="s">
        <v>338</v>
      </c>
      <c r="N61" s="97"/>
      <c r="O61" s="41" t="s">
        <v>339</v>
      </c>
      <c r="P61" s="97"/>
      <c r="Q61" s="41" t="s">
        <v>340</v>
      </c>
      <c r="R61" s="97"/>
      <c r="S61" s="41" t="s">
        <v>341</v>
      </c>
      <c r="T61" s="97"/>
      <c r="U61" s="41" t="s">
        <v>324</v>
      </c>
      <c r="V61" s="97"/>
      <c r="W61" s="287"/>
      <c r="X61" s="459" t="s">
        <v>164</v>
      </c>
      <c r="Y61" s="460"/>
      <c r="Z61" s="460"/>
      <c r="AA61" s="460"/>
      <c r="AB61" s="461"/>
      <c r="AC61" s="306" t="s">
        <v>7</v>
      </c>
      <c r="AD61" s="355"/>
      <c r="AE61" s="118"/>
      <c r="AF61" s="306" t="s">
        <v>527</v>
      </c>
      <c r="AG61" s="360"/>
      <c r="AH61" s="118"/>
      <c r="AI61" s="247"/>
      <c r="AJ61" s="117"/>
      <c r="AK61" s="361" t="s">
        <v>528</v>
      </c>
      <c r="AL61" s="306" t="s">
        <v>529</v>
      </c>
      <c r="AM61" s="355"/>
      <c r="AN61" s="362">
        <v>0</v>
      </c>
    </row>
    <row r="62" spans="1:40" ht="20.5" x14ac:dyDescent="0.25">
      <c r="A62" s="205" t="s">
        <v>21</v>
      </c>
      <c r="B62" s="44" t="s">
        <v>375</v>
      </c>
      <c r="C62" s="44" t="s">
        <v>330</v>
      </c>
      <c r="D62" s="44" t="s">
        <v>375</v>
      </c>
      <c r="E62" s="44" t="s">
        <v>330</v>
      </c>
      <c r="F62" s="44" t="s">
        <v>375</v>
      </c>
      <c r="G62" s="44" t="s">
        <v>330</v>
      </c>
      <c r="H62" s="44" t="s">
        <v>375</v>
      </c>
      <c r="I62" s="44" t="s">
        <v>330</v>
      </c>
      <c r="J62" s="44" t="s">
        <v>375</v>
      </c>
      <c r="K62" s="44" t="s">
        <v>330</v>
      </c>
      <c r="L62" s="205" t="s">
        <v>21</v>
      </c>
      <c r="M62" s="44" t="s">
        <v>375</v>
      </c>
      <c r="N62" s="44" t="s">
        <v>330</v>
      </c>
      <c r="O62" s="44" t="s">
        <v>375</v>
      </c>
      <c r="P62" s="44" t="s">
        <v>330</v>
      </c>
      <c r="Q62" s="44" t="s">
        <v>375</v>
      </c>
      <c r="R62" s="44" t="s">
        <v>330</v>
      </c>
      <c r="S62" s="44" t="s">
        <v>375</v>
      </c>
      <c r="T62" s="44" t="s">
        <v>330</v>
      </c>
      <c r="U62" s="44" t="s">
        <v>375</v>
      </c>
      <c r="V62" s="44" t="s">
        <v>330</v>
      </c>
      <c r="W62" s="289" t="s">
        <v>21</v>
      </c>
      <c r="X62" s="381" t="s">
        <v>342</v>
      </c>
      <c r="Y62" s="381" t="s">
        <v>343</v>
      </c>
      <c r="Z62" s="381" t="s">
        <v>344</v>
      </c>
      <c r="AA62" s="381" t="s">
        <v>345</v>
      </c>
      <c r="AB62" s="358" t="s">
        <v>324</v>
      </c>
      <c r="AC62" s="315" t="s">
        <v>535</v>
      </c>
      <c r="AD62" s="364" t="s">
        <v>536</v>
      </c>
      <c r="AE62" s="364" t="s">
        <v>537</v>
      </c>
      <c r="AF62" s="365" t="s">
        <v>538</v>
      </c>
      <c r="AG62" s="253" t="s">
        <v>539</v>
      </c>
      <c r="AH62" s="253" t="s">
        <v>346</v>
      </c>
      <c r="AI62" s="253" t="s">
        <v>540</v>
      </c>
      <c r="AJ62" s="366" t="s">
        <v>541</v>
      </c>
      <c r="AK62" s="367" t="s">
        <v>158</v>
      </c>
      <c r="AL62" s="368" t="s">
        <v>175</v>
      </c>
      <c r="AM62" s="307" t="s">
        <v>170</v>
      </c>
      <c r="AN62" s="368" t="s">
        <v>176</v>
      </c>
    </row>
    <row r="63" spans="1:40" x14ac:dyDescent="0.25">
      <c r="A63" s="98"/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98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87"/>
      <c r="X63" s="290"/>
      <c r="Y63" s="290"/>
      <c r="Z63" s="290"/>
      <c r="AA63" s="290"/>
      <c r="AB63" s="290"/>
      <c r="AC63" s="335"/>
      <c r="AD63" s="335"/>
      <c r="AE63" s="335"/>
      <c r="AF63" s="109"/>
      <c r="AG63" s="109"/>
      <c r="AH63" s="109"/>
      <c r="AI63" s="109"/>
      <c r="AJ63" s="109"/>
      <c r="AK63" s="335"/>
      <c r="AL63" s="109"/>
      <c r="AM63" s="352"/>
      <c r="AN63" s="211"/>
    </row>
    <row r="64" spans="1:40" s="34" customFormat="1" ht="13" x14ac:dyDescent="0.3">
      <c r="A64" s="12" t="s">
        <v>332</v>
      </c>
      <c r="B64" s="20">
        <f>SUM(B66:B88)</f>
        <v>18452</v>
      </c>
      <c r="C64" s="20">
        <f t="shared" ref="C64:K64" si="15">SUM(C66:C88)</f>
        <v>9084</v>
      </c>
      <c r="D64" s="20">
        <f t="shared" si="15"/>
        <v>11019</v>
      </c>
      <c r="E64" s="20">
        <f t="shared" si="15"/>
        <v>5444</v>
      </c>
      <c r="F64" s="20">
        <f t="shared" si="15"/>
        <v>10461</v>
      </c>
      <c r="G64" s="20">
        <f t="shared" si="15"/>
        <v>4988</v>
      </c>
      <c r="H64" s="20">
        <f t="shared" si="15"/>
        <v>8378</v>
      </c>
      <c r="I64" s="20">
        <f t="shared" si="15"/>
        <v>3950</v>
      </c>
      <c r="J64" s="20">
        <f t="shared" si="15"/>
        <v>48310</v>
      </c>
      <c r="K64" s="20">
        <f t="shared" si="15"/>
        <v>23466</v>
      </c>
      <c r="L64" s="12" t="s">
        <v>332</v>
      </c>
      <c r="M64" s="20">
        <f>SUM(M66:M88)</f>
        <v>2538</v>
      </c>
      <c r="N64" s="20">
        <f t="shared" ref="N64:AN64" si="16">SUM(N66:N88)</f>
        <v>1236</v>
      </c>
      <c r="O64" s="20">
        <f t="shared" si="16"/>
        <v>1906</v>
      </c>
      <c r="P64" s="20">
        <f t="shared" si="16"/>
        <v>989</v>
      </c>
      <c r="Q64" s="20">
        <f t="shared" si="16"/>
        <v>1329</v>
      </c>
      <c r="R64" s="20">
        <f t="shared" si="16"/>
        <v>620</v>
      </c>
      <c r="S64" s="20">
        <f t="shared" si="16"/>
        <v>2740</v>
      </c>
      <c r="T64" s="20">
        <f t="shared" si="16"/>
        <v>1387</v>
      </c>
      <c r="U64" s="20">
        <f t="shared" si="16"/>
        <v>8513</v>
      </c>
      <c r="V64" s="20">
        <f t="shared" si="16"/>
        <v>4232</v>
      </c>
      <c r="W64" s="12" t="s">
        <v>332</v>
      </c>
      <c r="X64" s="20">
        <f t="shared" si="16"/>
        <v>391</v>
      </c>
      <c r="Y64" s="20">
        <f t="shared" si="16"/>
        <v>281</v>
      </c>
      <c r="Z64" s="20">
        <f t="shared" si="16"/>
        <v>267</v>
      </c>
      <c r="AA64" s="20">
        <f t="shared" si="16"/>
        <v>242</v>
      </c>
      <c r="AB64" s="20">
        <f t="shared" si="16"/>
        <v>1181</v>
      </c>
      <c r="AC64" s="20">
        <f t="shared" si="16"/>
        <v>1123</v>
      </c>
      <c r="AD64" s="20">
        <f t="shared" si="16"/>
        <v>999</v>
      </c>
      <c r="AE64" s="20">
        <f t="shared" si="16"/>
        <v>124</v>
      </c>
      <c r="AF64" s="20">
        <f t="shared" si="16"/>
        <v>1421</v>
      </c>
      <c r="AG64" s="20">
        <f t="shared" si="16"/>
        <v>228</v>
      </c>
      <c r="AH64" s="20">
        <f t="shared" si="16"/>
        <v>161</v>
      </c>
      <c r="AI64" s="20">
        <f t="shared" si="16"/>
        <v>27</v>
      </c>
      <c r="AJ64" s="20">
        <f t="shared" si="16"/>
        <v>1837</v>
      </c>
      <c r="AK64" s="20">
        <f t="shared" si="16"/>
        <v>573</v>
      </c>
      <c r="AL64" s="20">
        <f t="shared" si="16"/>
        <v>193</v>
      </c>
      <c r="AM64" s="20">
        <f t="shared" si="16"/>
        <v>192</v>
      </c>
      <c r="AN64" s="20">
        <f t="shared" si="16"/>
        <v>1</v>
      </c>
    </row>
    <row r="65" spans="1:40" x14ac:dyDescent="0.25">
      <c r="A65" s="98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98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98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</row>
    <row r="66" spans="1:40" ht="14.5" customHeight="1" x14ac:dyDescent="0.3">
      <c r="A66" s="98" t="s">
        <v>133</v>
      </c>
      <c r="B66" s="98">
        <v>1399</v>
      </c>
      <c r="C66" s="98">
        <v>714</v>
      </c>
      <c r="D66" s="98">
        <v>1223</v>
      </c>
      <c r="E66" s="98">
        <v>589</v>
      </c>
      <c r="F66" s="98">
        <v>1185</v>
      </c>
      <c r="G66" s="98">
        <v>580</v>
      </c>
      <c r="H66" s="98">
        <v>1118</v>
      </c>
      <c r="I66" s="98">
        <v>576</v>
      </c>
      <c r="J66" s="101">
        <f>B66+D66+F66+H66</f>
        <v>4925</v>
      </c>
      <c r="K66" s="99">
        <f>+C66+E66+G66+I66</f>
        <v>2459</v>
      </c>
      <c r="L66" s="98" t="s">
        <v>133</v>
      </c>
      <c r="M66" s="98">
        <v>162</v>
      </c>
      <c r="N66" s="98">
        <v>70</v>
      </c>
      <c r="O66" s="98">
        <v>216</v>
      </c>
      <c r="P66" s="98">
        <v>106</v>
      </c>
      <c r="Q66" s="98">
        <v>205</v>
      </c>
      <c r="R66" s="98">
        <v>98</v>
      </c>
      <c r="S66" s="98">
        <v>327</v>
      </c>
      <c r="T66" s="98">
        <v>187</v>
      </c>
      <c r="U66" s="101">
        <f>M66+O66+Q66+S66</f>
        <v>910</v>
      </c>
      <c r="V66" s="101">
        <f>N66+P66+R66+T66</f>
        <v>461</v>
      </c>
      <c r="W66" s="98" t="s">
        <v>133</v>
      </c>
      <c r="X66" s="98">
        <v>27</v>
      </c>
      <c r="Y66" s="98">
        <v>21</v>
      </c>
      <c r="Z66" s="98">
        <v>20</v>
      </c>
      <c r="AA66" s="98">
        <v>19</v>
      </c>
      <c r="AB66" s="98">
        <v>87</v>
      </c>
      <c r="AC66" s="98">
        <v>68</v>
      </c>
      <c r="AD66" s="98">
        <v>65</v>
      </c>
      <c r="AE66" s="98">
        <v>3</v>
      </c>
      <c r="AF66" s="98">
        <v>154</v>
      </c>
      <c r="AG66" s="98">
        <v>0</v>
      </c>
      <c r="AH66" s="98">
        <v>0</v>
      </c>
      <c r="AI66" s="98">
        <v>0</v>
      </c>
      <c r="AJ66" s="98">
        <v>154</v>
      </c>
      <c r="AK66" s="98">
        <v>121</v>
      </c>
      <c r="AL66" s="98">
        <v>5</v>
      </c>
      <c r="AM66" s="98">
        <v>5</v>
      </c>
      <c r="AN66" s="102"/>
    </row>
    <row r="67" spans="1:40" ht="14.5" customHeight="1" x14ac:dyDescent="0.3">
      <c r="A67" s="98" t="s">
        <v>134</v>
      </c>
      <c r="B67" s="98">
        <v>2815</v>
      </c>
      <c r="C67" s="98">
        <v>1551</v>
      </c>
      <c r="D67" s="98">
        <v>1483</v>
      </c>
      <c r="E67" s="98">
        <v>821</v>
      </c>
      <c r="F67" s="98">
        <v>1333</v>
      </c>
      <c r="G67" s="98">
        <v>747</v>
      </c>
      <c r="H67" s="98">
        <v>1070</v>
      </c>
      <c r="I67" s="98">
        <v>549</v>
      </c>
      <c r="J67" s="101">
        <f>B67+D67+F67+H67</f>
        <v>6701</v>
      </c>
      <c r="K67" s="99">
        <f>+C67+E67+G67+I67</f>
        <v>3668</v>
      </c>
      <c r="L67" s="98" t="s">
        <v>134</v>
      </c>
      <c r="M67" s="98">
        <v>423</v>
      </c>
      <c r="N67" s="98">
        <v>235</v>
      </c>
      <c r="O67" s="98">
        <v>248</v>
      </c>
      <c r="P67" s="98">
        <v>145</v>
      </c>
      <c r="Q67" s="98">
        <v>177</v>
      </c>
      <c r="R67" s="98">
        <v>103</v>
      </c>
      <c r="S67" s="98">
        <v>364</v>
      </c>
      <c r="T67" s="98">
        <v>210</v>
      </c>
      <c r="U67" s="101">
        <f>M67+O67+Q67+S67</f>
        <v>1212</v>
      </c>
      <c r="V67" s="101">
        <f>N67+P67+R67+T67</f>
        <v>693</v>
      </c>
      <c r="W67" s="98" t="s">
        <v>134</v>
      </c>
      <c r="X67" s="98">
        <v>53</v>
      </c>
      <c r="Y67" s="98">
        <v>36</v>
      </c>
      <c r="Z67" s="98">
        <v>34</v>
      </c>
      <c r="AA67" s="98">
        <v>31</v>
      </c>
      <c r="AB67" s="98">
        <v>154</v>
      </c>
      <c r="AC67" s="98">
        <v>152</v>
      </c>
      <c r="AD67" s="98">
        <v>133</v>
      </c>
      <c r="AE67" s="98">
        <v>19</v>
      </c>
      <c r="AF67" s="98">
        <v>172</v>
      </c>
      <c r="AG67" s="98">
        <v>43</v>
      </c>
      <c r="AH67" s="98">
        <v>21</v>
      </c>
      <c r="AI67" s="98">
        <v>11</v>
      </c>
      <c r="AJ67" s="98">
        <v>247</v>
      </c>
      <c r="AK67" s="98">
        <v>86</v>
      </c>
      <c r="AL67" s="98">
        <v>28</v>
      </c>
      <c r="AM67" s="98">
        <v>28</v>
      </c>
      <c r="AN67" s="102"/>
    </row>
    <row r="68" spans="1:40" ht="14.5" customHeight="1" x14ac:dyDescent="0.3">
      <c r="A68" s="98" t="s">
        <v>126</v>
      </c>
      <c r="B68" s="98">
        <v>1518</v>
      </c>
      <c r="C68" s="98">
        <v>841</v>
      </c>
      <c r="D68" s="98">
        <v>790</v>
      </c>
      <c r="E68" s="98">
        <v>418</v>
      </c>
      <c r="F68" s="98">
        <v>668</v>
      </c>
      <c r="G68" s="98">
        <v>346</v>
      </c>
      <c r="H68" s="98">
        <v>427</v>
      </c>
      <c r="I68" s="98">
        <v>208</v>
      </c>
      <c r="J68" s="101">
        <f t="shared" ref="J68:J88" si="17">B68+D68+F68+H68</f>
        <v>3403</v>
      </c>
      <c r="K68" s="99">
        <f t="shared" ref="K68:K88" si="18">+C68+E68+G68+I68</f>
        <v>1813</v>
      </c>
      <c r="L68" s="98" t="s">
        <v>126</v>
      </c>
      <c r="M68" s="98">
        <v>187</v>
      </c>
      <c r="N68" s="98">
        <v>98</v>
      </c>
      <c r="O68" s="98">
        <v>146</v>
      </c>
      <c r="P68" s="98">
        <v>75</v>
      </c>
      <c r="Q68" s="98">
        <v>134</v>
      </c>
      <c r="R68" s="98">
        <v>50</v>
      </c>
      <c r="S68" s="98">
        <v>167</v>
      </c>
      <c r="T68" s="98">
        <v>84</v>
      </c>
      <c r="U68" s="101">
        <f t="shared" ref="U68:U88" si="19">M68+O68+Q68+S68</f>
        <v>634</v>
      </c>
      <c r="V68" s="101">
        <f t="shared" ref="V68:V88" si="20">N68+P68+R68+T68</f>
        <v>307</v>
      </c>
      <c r="W68" s="98" t="s">
        <v>126</v>
      </c>
      <c r="X68" s="98">
        <v>27</v>
      </c>
      <c r="Y68" s="98">
        <v>16</v>
      </c>
      <c r="Z68" s="98">
        <v>16</v>
      </c>
      <c r="AA68" s="98">
        <v>13</v>
      </c>
      <c r="AB68" s="98">
        <v>72</v>
      </c>
      <c r="AC68" s="98">
        <v>66</v>
      </c>
      <c r="AD68" s="98">
        <v>59</v>
      </c>
      <c r="AE68" s="98">
        <v>7</v>
      </c>
      <c r="AF68" s="98">
        <v>101</v>
      </c>
      <c r="AG68" s="98">
        <v>15</v>
      </c>
      <c r="AH68" s="98">
        <v>4</v>
      </c>
      <c r="AI68" s="98">
        <v>3</v>
      </c>
      <c r="AJ68" s="98">
        <v>123</v>
      </c>
      <c r="AK68" s="98">
        <v>28</v>
      </c>
      <c r="AL68" s="98">
        <v>11</v>
      </c>
      <c r="AM68" s="98">
        <v>11</v>
      </c>
      <c r="AN68" s="102"/>
    </row>
    <row r="69" spans="1:40" ht="14.5" customHeight="1" x14ac:dyDescent="0.3">
      <c r="A69" s="98" t="s">
        <v>127</v>
      </c>
      <c r="B69" s="98">
        <v>555</v>
      </c>
      <c r="C69" s="98">
        <v>298</v>
      </c>
      <c r="D69" s="98">
        <v>381</v>
      </c>
      <c r="E69" s="98">
        <v>203</v>
      </c>
      <c r="F69" s="98">
        <v>364</v>
      </c>
      <c r="G69" s="98">
        <v>164</v>
      </c>
      <c r="H69" s="98">
        <v>302</v>
      </c>
      <c r="I69" s="98">
        <v>148</v>
      </c>
      <c r="J69" s="101">
        <f t="shared" si="17"/>
        <v>1602</v>
      </c>
      <c r="K69" s="99">
        <f t="shared" si="18"/>
        <v>813</v>
      </c>
      <c r="L69" s="98" t="s">
        <v>127</v>
      </c>
      <c r="M69" s="98">
        <v>43</v>
      </c>
      <c r="N69" s="98">
        <v>17</v>
      </c>
      <c r="O69" s="98">
        <v>64</v>
      </c>
      <c r="P69" s="98">
        <v>41</v>
      </c>
      <c r="Q69" s="98">
        <v>19</v>
      </c>
      <c r="R69" s="98">
        <v>5</v>
      </c>
      <c r="S69" s="98">
        <v>84</v>
      </c>
      <c r="T69" s="98">
        <v>41</v>
      </c>
      <c r="U69" s="101">
        <f t="shared" si="19"/>
        <v>210</v>
      </c>
      <c r="V69" s="101">
        <f t="shared" si="20"/>
        <v>104</v>
      </c>
      <c r="W69" s="98" t="s">
        <v>127</v>
      </c>
      <c r="X69" s="98">
        <v>14</v>
      </c>
      <c r="Y69" s="98">
        <v>10</v>
      </c>
      <c r="Z69" s="98">
        <v>10</v>
      </c>
      <c r="AA69" s="98">
        <v>10</v>
      </c>
      <c r="AB69" s="98">
        <v>44</v>
      </c>
      <c r="AC69" s="98">
        <v>36</v>
      </c>
      <c r="AD69" s="98">
        <v>31</v>
      </c>
      <c r="AE69" s="98">
        <v>5</v>
      </c>
      <c r="AF69" s="98">
        <v>54</v>
      </c>
      <c r="AG69" s="98">
        <v>1</v>
      </c>
      <c r="AH69" s="98">
        <v>5</v>
      </c>
      <c r="AI69" s="98">
        <v>0</v>
      </c>
      <c r="AJ69" s="98">
        <v>60</v>
      </c>
      <c r="AK69" s="98">
        <v>19</v>
      </c>
      <c r="AL69" s="98">
        <v>6</v>
      </c>
      <c r="AM69" s="98">
        <v>6</v>
      </c>
      <c r="AN69" s="102"/>
    </row>
    <row r="70" spans="1:40" ht="14.5" customHeight="1" x14ac:dyDescent="0.3">
      <c r="A70" s="98" t="s">
        <v>128</v>
      </c>
      <c r="B70" s="98">
        <v>1049</v>
      </c>
      <c r="C70" s="98">
        <v>577</v>
      </c>
      <c r="D70" s="98">
        <v>628</v>
      </c>
      <c r="E70" s="98">
        <v>362</v>
      </c>
      <c r="F70" s="98">
        <v>708</v>
      </c>
      <c r="G70" s="98">
        <v>381</v>
      </c>
      <c r="H70" s="98">
        <v>460</v>
      </c>
      <c r="I70" s="98">
        <v>264</v>
      </c>
      <c r="J70" s="101">
        <f t="shared" si="17"/>
        <v>2845</v>
      </c>
      <c r="K70" s="99">
        <f t="shared" si="18"/>
        <v>1584</v>
      </c>
      <c r="L70" s="98" t="s">
        <v>128</v>
      </c>
      <c r="M70" s="98">
        <v>141</v>
      </c>
      <c r="N70" s="98">
        <v>69</v>
      </c>
      <c r="O70" s="98">
        <v>132</v>
      </c>
      <c r="P70" s="98">
        <v>79</v>
      </c>
      <c r="Q70" s="98">
        <v>86</v>
      </c>
      <c r="R70" s="98">
        <v>49</v>
      </c>
      <c r="S70" s="98">
        <v>170</v>
      </c>
      <c r="T70" s="98">
        <v>94</v>
      </c>
      <c r="U70" s="101">
        <f t="shared" si="19"/>
        <v>529</v>
      </c>
      <c r="V70" s="101">
        <f t="shared" si="20"/>
        <v>291</v>
      </c>
      <c r="W70" s="98" t="s">
        <v>128</v>
      </c>
      <c r="X70" s="98">
        <v>38</v>
      </c>
      <c r="Y70" s="98">
        <v>18</v>
      </c>
      <c r="Z70" s="98">
        <v>19</v>
      </c>
      <c r="AA70" s="98">
        <v>15</v>
      </c>
      <c r="AB70" s="98">
        <v>90</v>
      </c>
      <c r="AC70" s="98">
        <v>71</v>
      </c>
      <c r="AD70" s="98">
        <v>51</v>
      </c>
      <c r="AE70" s="98">
        <v>20</v>
      </c>
      <c r="AF70" s="98">
        <v>77</v>
      </c>
      <c r="AG70" s="98">
        <v>27</v>
      </c>
      <c r="AH70" s="98">
        <v>21</v>
      </c>
      <c r="AI70" s="98">
        <v>0</v>
      </c>
      <c r="AJ70" s="98">
        <v>125</v>
      </c>
      <c r="AK70" s="98">
        <v>35</v>
      </c>
      <c r="AL70" s="98">
        <v>15</v>
      </c>
      <c r="AM70" s="98">
        <v>15</v>
      </c>
      <c r="AN70" s="102"/>
    </row>
    <row r="71" spans="1:40" ht="14.5" customHeight="1" x14ac:dyDescent="0.3">
      <c r="A71" s="98" t="s">
        <v>129</v>
      </c>
      <c r="B71" s="98">
        <v>1625</v>
      </c>
      <c r="C71" s="98">
        <v>883</v>
      </c>
      <c r="D71" s="98">
        <v>1077</v>
      </c>
      <c r="E71" s="98">
        <v>556</v>
      </c>
      <c r="F71" s="98">
        <v>1063</v>
      </c>
      <c r="G71" s="98">
        <v>537</v>
      </c>
      <c r="H71" s="98">
        <v>841</v>
      </c>
      <c r="I71" s="98">
        <v>412</v>
      </c>
      <c r="J71" s="101">
        <f t="shared" si="17"/>
        <v>4606</v>
      </c>
      <c r="K71" s="99">
        <f t="shared" si="18"/>
        <v>2388</v>
      </c>
      <c r="L71" s="98" t="s">
        <v>129</v>
      </c>
      <c r="M71" s="98">
        <v>110</v>
      </c>
      <c r="N71" s="98">
        <v>57</v>
      </c>
      <c r="O71" s="98">
        <v>117</v>
      </c>
      <c r="P71" s="98">
        <v>66</v>
      </c>
      <c r="Q71" s="98">
        <v>84</v>
      </c>
      <c r="R71" s="98">
        <v>42</v>
      </c>
      <c r="S71" s="98">
        <v>214</v>
      </c>
      <c r="T71" s="98">
        <v>106</v>
      </c>
      <c r="U71" s="101">
        <f t="shared" si="19"/>
        <v>525</v>
      </c>
      <c r="V71" s="101">
        <f t="shared" si="20"/>
        <v>271</v>
      </c>
      <c r="W71" s="98" t="s">
        <v>129</v>
      </c>
      <c r="X71" s="98">
        <v>37</v>
      </c>
      <c r="Y71" s="98">
        <v>32</v>
      </c>
      <c r="Z71" s="98">
        <v>32</v>
      </c>
      <c r="AA71" s="98">
        <v>30</v>
      </c>
      <c r="AB71" s="98">
        <v>131</v>
      </c>
      <c r="AC71" s="98">
        <v>129</v>
      </c>
      <c r="AD71" s="98">
        <v>118</v>
      </c>
      <c r="AE71" s="98">
        <v>11</v>
      </c>
      <c r="AF71" s="98">
        <v>157</v>
      </c>
      <c r="AG71" s="98">
        <v>29</v>
      </c>
      <c r="AH71" s="98">
        <v>9</v>
      </c>
      <c r="AI71" s="98">
        <v>5</v>
      </c>
      <c r="AJ71" s="98">
        <v>200</v>
      </c>
      <c r="AK71" s="98">
        <v>41</v>
      </c>
      <c r="AL71" s="98">
        <v>20</v>
      </c>
      <c r="AM71" s="98">
        <v>20</v>
      </c>
      <c r="AN71" s="102"/>
    </row>
    <row r="72" spans="1:40" ht="14.5" customHeight="1" x14ac:dyDescent="0.3">
      <c r="A72" s="98" t="s">
        <v>517</v>
      </c>
      <c r="B72" s="98">
        <v>64</v>
      </c>
      <c r="C72" s="98">
        <v>14</v>
      </c>
      <c r="D72" s="98">
        <v>34</v>
      </c>
      <c r="E72" s="98">
        <v>12</v>
      </c>
      <c r="F72" s="98">
        <v>31</v>
      </c>
      <c r="G72" s="98">
        <v>10</v>
      </c>
      <c r="H72" s="98">
        <v>17</v>
      </c>
      <c r="I72" s="98">
        <v>5</v>
      </c>
      <c r="J72" s="101">
        <f t="shared" si="17"/>
        <v>146</v>
      </c>
      <c r="K72" s="99">
        <f t="shared" si="18"/>
        <v>41</v>
      </c>
      <c r="L72" s="98" t="s">
        <v>517</v>
      </c>
      <c r="M72" s="98">
        <v>3</v>
      </c>
      <c r="N72" s="98">
        <v>2</v>
      </c>
      <c r="O72" s="98">
        <v>7</v>
      </c>
      <c r="P72" s="98">
        <v>1</v>
      </c>
      <c r="Q72" s="98">
        <v>0</v>
      </c>
      <c r="R72" s="98">
        <v>0</v>
      </c>
      <c r="S72" s="98">
        <v>6</v>
      </c>
      <c r="T72" s="98">
        <v>1</v>
      </c>
      <c r="U72" s="101">
        <f t="shared" si="19"/>
        <v>16</v>
      </c>
      <c r="V72" s="101">
        <f t="shared" si="20"/>
        <v>4</v>
      </c>
      <c r="W72" s="98" t="s">
        <v>517</v>
      </c>
      <c r="X72" s="98">
        <v>1</v>
      </c>
      <c r="Y72" s="98">
        <v>1</v>
      </c>
      <c r="Z72" s="98">
        <v>1</v>
      </c>
      <c r="AA72" s="98">
        <v>1</v>
      </c>
      <c r="AB72" s="98">
        <v>4</v>
      </c>
      <c r="AC72" s="98">
        <v>4</v>
      </c>
      <c r="AD72" s="98">
        <v>4</v>
      </c>
      <c r="AE72" s="98">
        <v>0</v>
      </c>
      <c r="AF72" s="98">
        <v>4</v>
      </c>
      <c r="AG72" s="98">
        <v>0</v>
      </c>
      <c r="AH72" s="98">
        <v>0</v>
      </c>
      <c r="AI72" s="98">
        <v>0</v>
      </c>
      <c r="AJ72" s="98">
        <v>4</v>
      </c>
      <c r="AK72" s="98">
        <v>2</v>
      </c>
      <c r="AL72" s="98">
        <v>1</v>
      </c>
      <c r="AM72" s="98">
        <v>1</v>
      </c>
      <c r="AN72" s="102"/>
    </row>
    <row r="73" spans="1:40" ht="14.5" customHeight="1" x14ac:dyDescent="0.3">
      <c r="A73" s="98" t="s">
        <v>131</v>
      </c>
      <c r="B73" s="98">
        <v>1885</v>
      </c>
      <c r="C73" s="98">
        <v>938</v>
      </c>
      <c r="D73" s="98">
        <v>1186</v>
      </c>
      <c r="E73" s="98">
        <v>609</v>
      </c>
      <c r="F73" s="98">
        <v>1037</v>
      </c>
      <c r="G73" s="98">
        <v>516</v>
      </c>
      <c r="H73" s="98">
        <v>903</v>
      </c>
      <c r="I73" s="98">
        <v>451</v>
      </c>
      <c r="J73" s="101">
        <f t="shared" si="17"/>
        <v>5011</v>
      </c>
      <c r="K73" s="99">
        <f t="shared" si="18"/>
        <v>2514</v>
      </c>
      <c r="L73" s="98" t="s">
        <v>131</v>
      </c>
      <c r="M73" s="98">
        <v>236</v>
      </c>
      <c r="N73" s="98">
        <v>117</v>
      </c>
      <c r="O73" s="98">
        <v>197</v>
      </c>
      <c r="P73" s="98">
        <v>98</v>
      </c>
      <c r="Q73" s="98">
        <v>110</v>
      </c>
      <c r="R73" s="98">
        <v>60</v>
      </c>
      <c r="S73" s="98">
        <v>273</v>
      </c>
      <c r="T73" s="98">
        <v>148</v>
      </c>
      <c r="U73" s="101">
        <f t="shared" si="19"/>
        <v>816</v>
      </c>
      <c r="V73" s="101">
        <f t="shared" si="20"/>
        <v>423</v>
      </c>
      <c r="W73" s="98" t="s">
        <v>131</v>
      </c>
      <c r="X73" s="98">
        <v>41</v>
      </c>
      <c r="Y73" s="98">
        <v>30</v>
      </c>
      <c r="Z73" s="98">
        <v>26</v>
      </c>
      <c r="AA73" s="98">
        <v>23</v>
      </c>
      <c r="AB73" s="98">
        <v>120</v>
      </c>
      <c r="AC73" s="98">
        <v>119</v>
      </c>
      <c r="AD73" s="98">
        <v>117</v>
      </c>
      <c r="AE73" s="98">
        <v>2</v>
      </c>
      <c r="AF73" s="98">
        <v>158</v>
      </c>
      <c r="AG73" s="98">
        <v>33</v>
      </c>
      <c r="AH73" s="98">
        <v>13</v>
      </c>
      <c r="AI73" s="98">
        <v>7</v>
      </c>
      <c r="AJ73" s="98">
        <v>211</v>
      </c>
      <c r="AK73" s="98">
        <v>68</v>
      </c>
      <c r="AL73" s="98">
        <v>15</v>
      </c>
      <c r="AM73" s="98">
        <v>15</v>
      </c>
      <c r="AN73" s="102"/>
    </row>
    <row r="74" spans="1:40" ht="14.5" customHeight="1" x14ac:dyDescent="0.3">
      <c r="A74" s="98" t="s">
        <v>132</v>
      </c>
      <c r="B74" s="98">
        <v>1055</v>
      </c>
      <c r="C74" s="98">
        <v>472</v>
      </c>
      <c r="D74" s="98">
        <v>536</v>
      </c>
      <c r="E74" s="98">
        <v>220</v>
      </c>
      <c r="F74" s="98">
        <v>533</v>
      </c>
      <c r="G74" s="98">
        <v>218</v>
      </c>
      <c r="H74" s="98">
        <v>426</v>
      </c>
      <c r="I74" s="98">
        <v>201</v>
      </c>
      <c r="J74" s="101">
        <f t="shared" si="17"/>
        <v>2550</v>
      </c>
      <c r="K74" s="99">
        <f t="shared" si="18"/>
        <v>1111</v>
      </c>
      <c r="L74" s="98" t="s">
        <v>132</v>
      </c>
      <c r="M74" s="98">
        <v>220</v>
      </c>
      <c r="N74" s="98">
        <v>109</v>
      </c>
      <c r="O74" s="98">
        <v>79</v>
      </c>
      <c r="P74" s="98">
        <v>32</v>
      </c>
      <c r="Q74" s="98">
        <v>53</v>
      </c>
      <c r="R74" s="98">
        <v>19</v>
      </c>
      <c r="S74" s="98">
        <v>96</v>
      </c>
      <c r="T74" s="98">
        <v>60</v>
      </c>
      <c r="U74" s="101">
        <f t="shared" si="19"/>
        <v>448</v>
      </c>
      <c r="V74" s="101">
        <f t="shared" si="20"/>
        <v>220</v>
      </c>
      <c r="W74" s="98" t="s">
        <v>132</v>
      </c>
      <c r="X74" s="98">
        <v>19</v>
      </c>
      <c r="Y74" s="98">
        <v>16</v>
      </c>
      <c r="Z74" s="98">
        <v>15</v>
      </c>
      <c r="AA74" s="98">
        <v>13</v>
      </c>
      <c r="AB74" s="98">
        <v>63</v>
      </c>
      <c r="AC74" s="98">
        <v>65</v>
      </c>
      <c r="AD74" s="98">
        <v>55</v>
      </c>
      <c r="AE74" s="98">
        <v>10</v>
      </c>
      <c r="AF74" s="98">
        <v>70</v>
      </c>
      <c r="AG74" s="98">
        <v>9</v>
      </c>
      <c r="AH74" s="98">
        <v>11</v>
      </c>
      <c r="AI74" s="98">
        <v>0</v>
      </c>
      <c r="AJ74" s="98">
        <v>90</v>
      </c>
      <c r="AK74" s="98">
        <v>20</v>
      </c>
      <c r="AL74" s="98">
        <v>15</v>
      </c>
      <c r="AM74" s="98">
        <v>15</v>
      </c>
      <c r="AN74" s="102"/>
    </row>
    <row r="75" spans="1:40" ht="14.5" customHeight="1" x14ac:dyDescent="0.3">
      <c r="A75" s="98" t="s">
        <v>135</v>
      </c>
      <c r="B75" s="98">
        <v>84</v>
      </c>
      <c r="C75" s="98">
        <v>38</v>
      </c>
      <c r="D75" s="98">
        <v>52</v>
      </c>
      <c r="E75" s="98">
        <v>27</v>
      </c>
      <c r="F75" s="98">
        <v>49</v>
      </c>
      <c r="G75" s="98">
        <v>21</v>
      </c>
      <c r="H75" s="98">
        <v>29</v>
      </c>
      <c r="I75" s="98">
        <v>9</v>
      </c>
      <c r="J75" s="101">
        <f t="shared" si="17"/>
        <v>214</v>
      </c>
      <c r="K75" s="99">
        <f t="shared" si="18"/>
        <v>95</v>
      </c>
      <c r="L75" s="98" t="s">
        <v>135</v>
      </c>
      <c r="M75" s="98">
        <v>14</v>
      </c>
      <c r="N75" s="98">
        <v>8</v>
      </c>
      <c r="O75" s="98">
        <v>3</v>
      </c>
      <c r="P75" s="98">
        <v>1</v>
      </c>
      <c r="Q75" s="98">
        <v>6</v>
      </c>
      <c r="R75" s="98">
        <v>1</v>
      </c>
      <c r="S75" s="98">
        <v>5</v>
      </c>
      <c r="T75" s="98">
        <v>2</v>
      </c>
      <c r="U75" s="101">
        <f t="shared" si="19"/>
        <v>28</v>
      </c>
      <c r="V75" s="101">
        <f t="shared" si="20"/>
        <v>12</v>
      </c>
      <c r="W75" s="98" t="s">
        <v>135</v>
      </c>
      <c r="X75" s="98">
        <v>2</v>
      </c>
      <c r="Y75" s="98">
        <v>2</v>
      </c>
      <c r="Z75" s="98">
        <v>2</v>
      </c>
      <c r="AA75" s="98">
        <v>2</v>
      </c>
      <c r="AB75" s="98">
        <v>8</v>
      </c>
      <c r="AC75" s="98">
        <v>8</v>
      </c>
      <c r="AD75" s="98">
        <v>8</v>
      </c>
      <c r="AE75" s="98">
        <v>0</v>
      </c>
      <c r="AF75" s="98">
        <v>13</v>
      </c>
      <c r="AG75" s="98">
        <v>0</v>
      </c>
      <c r="AH75" s="98">
        <v>0</v>
      </c>
      <c r="AI75" s="98">
        <v>0</v>
      </c>
      <c r="AJ75" s="98">
        <v>13</v>
      </c>
      <c r="AK75" s="98">
        <v>1</v>
      </c>
      <c r="AL75" s="98">
        <v>2</v>
      </c>
      <c r="AM75" s="98">
        <v>2</v>
      </c>
      <c r="AN75" s="102"/>
    </row>
    <row r="76" spans="1:40" ht="14.5" customHeight="1" x14ac:dyDescent="0.3">
      <c r="A76" s="98" t="s">
        <v>136</v>
      </c>
      <c r="B76" s="98">
        <v>338</v>
      </c>
      <c r="C76" s="98">
        <v>130</v>
      </c>
      <c r="D76" s="98">
        <v>166</v>
      </c>
      <c r="E76" s="98">
        <v>66</v>
      </c>
      <c r="F76" s="98">
        <v>226</v>
      </c>
      <c r="G76" s="98">
        <v>87</v>
      </c>
      <c r="H76" s="98">
        <v>182</v>
      </c>
      <c r="I76" s="98">
        <v>81</v>
      </c>
      <c r="J76" s="101">
        <f t="shared" si="17"/>
        <v>912</v>
      </c>
      <c r="K76" s="99">
        <f t="shared" si="18"/>
        <v>364</v>
      </c>
      <c r="L76" s="98" t="s">
        <v>136</v>
      </c>
      <c r="M76" s="98">
        <v>68</v>
      </c>
      <c r="N76" s="98">
        <v>30</v>
      </c>
      <c r="O76" s="98">
        <v>33</v>
      </c>
      <c r="P76" s="98">
        <v>18</v>
      </c>
      <c r="Q76" s="98">
        <v>35</v>
      </c>
      <c r="R76" s="98">
        <v>11</v>
      </c>
      <c r="S76" s="98">
        <v>86</v>
      </c>
      <c r="T76" s="98">
        <v>46</v>
      </c>
      <c r="U76" s="101">
        <f t="shared" si="19"/>
        <v>222</v>
      </c>
      <c r="V76" s="101">
        <f t="shared" si="20"/>
        <v>105</v>
      </c>
      <c r="W76" s="98" t="s">
        <v>136</v>
      </c>
      <c r="X76" s="98">
        <v>6</v>
      </c>
      <c r="Y76" s="98">
        <v>5</v>
      </c>
      <c r="Z76" s="98">
        <v>6</v>
      </c>
      <c r="AA76" s="98">
        <v>6</v>
      </c>
      <c r="AB76" s="98">
        <v>23</v>
      </c>
      <c r="AC76" s="98">
        <v>26</v>
      </c>
      <c r="AD76" s="98">
        <v>18</v>
      </c>
      <c r="AE76" s="98">
        <v>8</v>
      </c>
      <c r="AF76" s="98">
        <v>28</v>
      </c>
      <c r="AG76" s="98">
        <v>4</v>
      </c>
      <c r="AH76" s="98">
        <v>10</v>
      </c>
      <c r="AI76" s="98">
        <v>1</v>
      </c>
      <c r="AJ76" s="98">
        <v>43</v>
      </c>
      <c r="AK76" s="98">
        <v>8</v>
      </c>
      <c r="AL76" s="98">
        <v>6</v>
      </c>
      <c r="AM76" s="98">
        <v>6</v>
      </c>
      <c r="AN76" s="102"/>
    </row>
    <row r="77" spans="1:40" ht="14.5" customHeight="1" x14ac:dyDescent="0.3">
      <c r="A77" s="98" t="s">
        <v>137</v>
      </c>
      <c r="B77" s="98">
        <v>437</v>
      </c>
      <c r="C77" s="98">
        <v>216</v>
      </c>
      <c r="D77" s="98">
        <v>226</v>
      </c>
      <c r="E77" s="98">
        <v>105</v>
      </c>
      <c r="F77" s="98">
        <v>263</v>
      </c>
      <c r="G77" s="98">
        <v>123</v>
      </c>
      <c r="H77" s="98">
        <v>143</v>
      </c>
      <c r="I77" s="98">
        <v>53</v>
      </c>
      <c r="J77" s="101">
        <f t="shared" si="17"/>
        <v>1069</v>
      </c>
      <c r="K77" s="99">
        <f t="shared" si="18"/>
        <v>497</v>
      </c>
      <c r="L77" s="98" t="s">
        <v>137</v>
      </c>
      <c r="M77" s="98">
        <v>77</v>
      </c>
      <c r="N77" s="98">
        <v>36</v>
      </c>
      <c r="O77" s="98">
        <v>27</v>
      </c>
      <c r="P77" s="98">
        <v>11</v>
      </c>
      <c r="Q77" s="98">
        <v>22</v>
      </c>
      <c r="R77" s="98">
        <v>8</v>
      </c>
      <c r="S77" s="98">
        <v>28</v>
      </c>
      <c r="T77" s="98">
        <v>13</v>
      </c>
      <c r="U77" s="101">
        <f t="shared" si="19"/>
        <v>154</v>
      </c>
      <c r="V77" s="101">
        <f t="shared" si="20"/>
        <v>68</v>
      </c>
      <c r="W77" s="98" t="s">
        <v>137</v>
      </c>
      <c r="X77" s="98">
        <v>11</v>
      </c>
      <c r="Y77" s="98">
        <v>7</v>
      </c>
      <c r="Z77" s="98">
        <v>7</v>
      </c>
      <c r="AA77" s="98">
        <v>6</v>
      </c>
      <c r="AB77" s="98">
        <v>31</v>
      </c>
      <c r="AC77" s="98">
        <v>31</v>
      </c>
      <c r="AD77" s="98">
        <v>31</v>
      </c>
      <c r="AE77" s="98">
        <v>0</v>
      </c>
      <c r="AF77" s="98">
        <v>43</v>
      </c>
      <c r="AG77" s="98">
        <v>2</v>
      </c>
      <c r="AH77" s="98">
        <v>9</v>
      </c>
      <c r="AI77" s="98">
        <v>0</v>
      </c>
      <c r="AJ77" s="98">
        <v>54</v>
      </c>
      <c r="AK77" s="98">
        <v>15</v>
      </c>
      <c r="AL77" s="98">
        <v>5</v>
      </c>
      <c r="AM77" s="98">
        <v>5</v>
      </c>
      <c r="AN77" s="102"/>
    </row>
    <row r="78" spans="1:40" ht="14.5" customHeight="1" x14ac:dyDescent="0.3">
      <c r="A78" s="98" t="s">
        <v>138</v>
      </c>
      <c r="B78" s="98">
        <v>209</v>
      </c>
      <c r="C78" s="98">
        <v>100</v>
      </c>
      <c r="D78" s="98">
        <v>118</v>
      </c>
      <c r="E78" s="98">
        <v>56</v>
      </c>
      <c r="F78" s="98">
        <v>70</v>
      </c>
      <c r="G78" s="98">
        <v>35</v>
      </c>
      <c r="H78" s="98">
        <v>59</v>
      </c>
      <c r="I78" s="98">
        <v>18</v>
      </c>
      <c r="J78" s="101">
        <f t="shared" si="17"/>
        <v>456</v>
      </c>
      <c r="K78" s="99">
        <f t="shared" si="18"/>
        <v>209</v>
      </c>
      <c r="L78" s="98" t="s">
        <v>138</v>
      </c>
      <c r="M78" s="98">
        <v>28</v>
      </c>
      <c r="N78" s="98">
        <v>11</v>
      </c>
      <c r="O78" s="98">
        <v>33</v>
      </c>
      <c r="P78" s="98">
        <v>21</v>
      </c>
      <c r="Q78" s="98">
        <v>5</v>
      </c>
      <c r="R78" s="98">
        <v>3</v>
      </c>
      <c r="S78" s="98">
        <v>8</v>
      </c>
      <c r="T78" s="98">
        <v>2</v>
      </c>
      <c r="U78" s="101">
        <f t="shared" si="19"/>
        <v>74</v>
      </c>
      <c r="V78" s="101">
        <f t="shared" si="20"/>
        <v>37</v>
      </c>
      <c r="W78" s="98" t="s">
        <v>138</v>
      </c>
      <c r="X78" s="98">
        <v>4</v>
      </c>
      <c r="Y78" s="98">
        <v>3</v>
      </c>
      <c r="Z78" s="98">
        <v>2</v>
      </c>
      <c r="AA78" s="98">
        <v>2</v>
      </c>
      <c r="AB78" s="98">
        <v>11</v>
      </c>
      <c r="AC78" s="98">
        <v>10</v>
      </c>
      <c r="AD78" s="98">
        <v>10</v>
      </c>
      <c r="AE78" s="98">
        <v>0</v>
      </c>
      <c r="AF78" s="98">
        <v>17</v>
      </c>
      <c r="AG78" s="98">
        <v>1</v>
      </c>
      <c r="AH78" s="98">
        <v>0</v>
      </c>
      <c r="AI78" s="98">
        <v>0</v>
      </c>
      <c r="AJ78" s="98">
        <v>18</v>
      </c>
      <c r="AK78" s="98">
        <v>4</v>
      </c>
      <c r="AL78" s="98">
        <v>2</v>
      </c>
      <c r="AM78" s="98">
        <v>2</v>
      </c>
      <c r="AN78" s="102"/>
    </row>
    <row r="79" spans="1:40" ht="14.5" customHeight="1" x14ac:dyDescent="0.3">
      <c r="A79" s="98" t="s">
        <v>139</v>
      </c>
      <c r="B79" s="98">
        <v>487</v>
      </c>
      <c r="C79" s="98">
        <v>198</v>
      </c>
      <c r="D79" s="98">
        <v>258</v>
      </c>
      <c r="E79" s="98">
        <v>115</v>
      </c>
      <c r="F79" s="98">
        <v>268</v>
      </c>
      <c r="G79" s="98">
        <v>96</v>
      </c>
      <c r="H79" s="98">
        <v>182</v>
      </c>
      <c r="I79" s="98">
        <v>58</v>
      </c>
      <c r="J79" s="101">
        <f t="shared" si="17"/>
        <v>1195</v>
      </c>
      <c r="K79" s="99">
        <f t="shared" si="18"/>
        <v>467</v>
      </c>
      <c r="L79" s="98" t="s">
        <v>139</v>
      </c>
      <c r="M79" s="98">
        <v>78</v>
      </c>
      <c r="N79" s="98">
        <v>38</v>
      </c>
      <c r="O79" s="98">
        <v>26</v>
      </c>
      <c r="P79" s="98">
        <v>13</v>
      </c>
      <c r="Q79" s="98">
        <v>21</v>
      </c>
      <c r="R79" s="98">
        <v>2</v>
      </c>
      <c r="S79" s="98">
        <v>74</v>
      </c>
      <c r="T79" s="98">
        <v>21</v>
      </c>
      <c r="U79" s="101">
        <f t="shared" si="19"/>
        <v>199</v>
      </c>
      <c r="V79" s="101">
        <f t="shared" si="20"/>
        <v>74</v>
      </c>
      <c r="W79" s="98" t="s">
        <v>139</v>
      </c>
      <c r="X79" s="98">
        <v>13</v>
      </c>
      <c r="Y79" s="98">
        <v>7</v>
      </c>
      <c r="Z79" s="98">
        <v>8</v>
      </c>
      <c r="AA79" s="98">
        <v>6</v>
      </c>
      <c r="AB79" s="98">
        <v>34</v>
      </c>
      <c r="AC79" s="98">
        <v>34</v>
      </c>
      <c r="AD79" s="98">
        <v>31</v>
      </c>
      <c r="AE79" s="98">
        <v>3</v>
      </c>
      <c r="AF79" s="98">
        <v>31</v>
      </c>
      <c r="AG79" s="98">
        <v>0</v>
      </c>
      <c r="AH79" s="98">
        <v>21</v>
      </c>
      <c r="AI79" s="98">
        <v>0</v>
      </c>
      <c r="AJ79" s="98">
        <v>52</v>
      </c>
      <c r="AK79" s="98">
        <v>11</v>
      </c>
      <c r="AL79" s="98">
        <v>7</v>
      </c>
      <c r="AM79" s="98">
        <v>7</v>
      </c>
      <c r="AN79" s="102"/>
    </row>
    <row r="80" spans="1:40" ht="14.5" customHeight="1" x14ac:dyDescent="0.3">
      <c r="A80" s="98" t="s">
        <v>140</v>
      </c>
      <c r="B80" s="98">
        <v>109</v>
      </c>
      <c r="C80" s="98">
        <v>53</v>
      </c>
      <c r="D80" s="98">
        <v>79</v>
      </c>
      <c r="E80" s="98">
        <v>42</v>
      </c>
      <c r="F80" s="98">
        <v>46</v>
      </c>
      <c r="G80" s="98">
        <v>24</v>
      </c>
      <c r="H80" s="98">
        <v>41</v>
      </c>
      <c r="I80" s="98">
        <v>15</v>
      </c>
      <c r="J80" s="101">
        <f t="shared" si="17"/>
        <v>275</v>
      </c>
      <c r="K80" s="99">
        <f t="shared" si="18"/>
        <v>134</v>
      </c>
      <c r="L80" s="98" t="s">
        <v>140</v>
      </c>
      <c r="M80" s="98">
        <v>17</v>
      </c>
      <c r="N80" s="98">
        <v>5</v>
      </c>
      <c r="O80" s="98">
        <v>24</v>
      </c>
      <c r="P80" s="98">
        <v>13</v>
      </c>
      <c r="Q80" s="98">
        <v>7</v>
      </c>
      <c r="R80" s="98">
        <v>4</v>
      </c>
      <c r="S80" s="98">
        <v>20</v>
      </c>
      <c r="T80" s="98">
        <v>9</v>
      </c>
      <c r="U80" s="101">
        <f t="shared" si="19"/>
        <v>68</v>
      </c>
      <c r="V80" s="101">
        <f t="shared" si="20"/>
        <v>31</v>
      </c>
      <c r="W80" s="98" t="s">
        <v>140</v>
      </c>
      <c r="X80" s="98">
        <v>3</v>
      </c>
      <c r="Y80" s="98">
        <v>3</v>
      </c>
      <c r="Z80" s="98">
        <v>1</v>
      </c>
      <c r="AA80" s="98">
        <v>1</v>
      </c>
      <c r="AB80" s="98">
        <v>8</v>
      </c>
      <c r="AC80" s="98">
        <v>8</v>
      </c>
      <c r="AD80" s="98">
        <v>6</v>
      </c>
      <c r="AE80" s="98">
        <v>2</v>
      </c>
      <c r="AF80" s="98">
        <v>7</v>
      </c>
      <c r="AG80" s="98">
        <v>4</v>
      </c>
      <c r="AH80" s="98">
        <v>0</v>
      </c>
      <c r="AI80" s="98">
        <v>0</v>
      </c>
      <c r="AJ80" s="98">
        <v>11</v>
      </c>
      <c r="AK80" s="98">
        <v>6</v>
      </c>
      <c r="AL80" s="98">
        <v>2</v>
      </c>
      <c r="AM80" s="98">
        <v>2</v>
      </c>
      <c r="AN80" s="102"/>
    </row>
    <row r="81" spans="1:40" ht="14.5" customHeight="1" x14ac:dyDescent="0.3">
      <c r="A81" s="98" t="s">
        <v>518</v>
      </c>
      <c r="B81" s="98">
        <v>1050</v>
      </c>
      <c r="C81" s="98">
        <v>455</v>
      </c>
      <c r="D81" s="98">
        <v>693</v>
      </c>
      <c r="E81" s="98">
        <v>292</v>
      </c>
      <c r="F81" s="98">
        <v>692</v>
      </c>
      <c r="G81" s="98">
        <v>292</v>
      </c>
      <c r="H81" s="98">
        <v>468</v>
      </c>
      <c r="I81" s="98">
        <v>182</v>
      </c>
      <c r="J81" s="101">
        <f t="shared" si="17"/>
        <v>2903</v>
      </c>
      <c r="K81" s="99">
        <f t="shared" si="18"/>
        <v>1221</v>
      </c>
      <c r="L81" s="98" t="s">
        <v>518</v>
      </c>
      <c r="M81" s="98">
        <v>203</v>
      </c>
      <c r="N81" s="98">
        <v>93</v>
      </c>
      <c r="O81" s="98">
        <v>101</v>
      </c>
      <c r="P81" s="98">
        <v>43</v>
      </c>
      <c r="Q81" s="98">
        <v>71</v>
      </c>
      <c r="R81" s="98">
        <v>31</v>
      </c>
      <c r="S81" s="98">
        <v>150</v>
      </c>
      <c r="T81" s="98">
        <v>61</v>
      </c>
      <c r="U81" s="101">
        <f t="shared" si="19"/>
        <v>525</v>
      </c>
      <c r="V81" s="101">
        <f t="shared" si="20"/>
        <v>228</v>
      </c>
      <c r="W81" s="98" t="s">
        <v>518</v>
      </c>
      <c r="X81" s="98">
        <v>21</v>
      </c>
      <c r="Y81" s="98">
        <v>19</v>
      </c>
      <c r="Z81" s="98">
        <v>17</v>
      </c>
      <c r="AA81" s="98">
        <v>15</v>
      </c>
      <c r="AB81" s="98">
        <v>72</v>
      </c>
      <c r="AC81" s="98">
        <v>72</v>
      </c>
      <c r="AD81" s="98">
        <v>59</v>
      </c>
      <c r="AE81" s="98">
        <v>13</v>
      </c>
      <c r="AF81" s="98">
        <v>103</v>
      </c>
      <c r="AG81" s="98">
        <v>4</v>
      </c>
      <c r="AH81" s="98">
        <v>14</v>
      </c>
      <c r="AI81" s="98">
        <v>0</v>
      </c>
      <c r="AJ81" s="98">
        <v>121</v>
      </c>
      <c r="AK81" s="98">
        <v>31</v>
      </c>
      <c r="AL81" s="98">
        <v>13</v>
      </c>
      <c r="AM81" s="98">
        <v>13</v>
      </c>
      <c r="AN81" s="102"/>
    </row>
    <row r="82" spans="1:40" ht="14.5" customHeight="1" x14ac:dyDescent="0.3">
      <c r="A82" s="98" t="s">
        <v>142</v>
      </c>
      <c r="B82" s="98">
        <v>728</v>
      </c>
      <c r="C82" s="98">
        <v>419</v>
      </c>
      <c r="D82" s="98">
        <v>416</v>
      </c>
      <c r="E82" s="98">
        <v>236</v>
      </c>
      <c r="F82" s="98">
        <v>349</v>
      </c>
      <c r="G82" s="98">
        <v>182</v>
      </c>
      <c r="H82" s="98">
        <v>290</v>
      </c>
      <c r="I82" s="98">
        <v>161</v>
      </c>
      <c r="J82" s="101">
        <f t="shared" si="17"/>
        <v>1783</v>
      </c>
      <c r="K82" s="99">
        <f t="shared" si="18"/>
        <v>998</v>
      </c>
      <c r="L82" s="98" t="s">
        <v>142</v>
      </c>
      <c r="M82" s="98">
        <v>52</v>
      </c>
      <c r="N82" s="98">
        <v>21</v>
      </c>
      <c r="O82" s="98">
        <v>57</v>
      </c>
      <c r="P82" s="98">
        <v>32</v>
      </c>
      <c r="Q82" s="98">
        <v>24</v>
      </c>
      <c r="R82" s="98">
        <v>12</v>
      </c>
      <c r="S82" s="98">
        <v>71</v>
      </c>
      <c r="T82" s="98">
        <v>35</v>
      </c>
      <c r="U82" s="101">
        <f t="shared" si="19"/>
        <v>204</v>
      </c>
      <c r="V82" s="101">
        <f t="shared" si="20"/>
        <v>100</v>
      </c>
      <c r="W82" s="98" t="s">
        <v>142</v>
      </c>
      <c r="X82" s="98">
        <v>15</v>
      </c>
      <c r="Y82" s="98">
        <v>11</v>
      </c>
      <c r="Z82" s="98">
        <v>11</v>
      </c>
      <c r="AA82" s="98">
        <v>9</v>
      </c>
      <c r="AB82" s="98">
        <v>46</v>
      </c>
      <c r="AC82" s="98">
        <v>50</v>
      </c>
      <c r="AD82" s="98">
        <v>48</v>
      </c>
      <c r="AE82" s="98">
        <v>2</v>
      </c>
      <c r="AF82" s="98">
        <v>48</v>
      </c>
      <c r="AG82" s="98">
        <v>13</v>
      </c>
      <c r="AH82" s="98">
        <v>4</v>
      </c>
      <c r="AI82" s="98">
        <v>0</v>
      </c>
      <c r="AJ82" s="98">
        <v>65</v>
      </c>
      <c r="AK82" s="98">
        <v>10</v>
      </c>
      <c r="AL82" s="98">
        <v>9</v>
      </c>
      <c r="AM82" s="98">
        <v>9</v>
      </c>
      <c r="AN82" s="102"/>
    </row>
    <row r="83" spans="1:40" ht="14.5" customHeight="1" x14ac:dyDescent="0.3">
      <c r="A83" s="98" t="s">
        <v>143</v>
      </c>
      <c r="B83" s="98">
        <v>542</v>
      </c>
      <c r="C83" s="98">
        <v>219</v>
      </c>
      <c r="D83" s="98">
        <v>448</v>
      </c>
      <c r="E83" s="98">
        <v>194</v>
      </c>
      <c r="F83" s="98">
        <v>369</v>
      </c>
      <c r="G83" s="98">
        <v>145</v>
      </c>
      <c r="H83" s="98">
        <v>299</v>
      </c>
      <c r="I83" s="98">
        <v>127</v>
      </c>
      <c r="J83" s="101">
        <f t="shared" si="17"/>
        <v>1658</v>
      </c>
      <c r="K83" s="99">
        <f t="shared" si="18"/>
        <v>685</v>
      </c>
      <c r="L83" s="98" t="s">
        <v>143</v>
      </c>
      <c r="M83" s="98">
        <v>73</v>
      </c>
      <c r="N83" s="98">
        <v>30</v>
      </c>
      <c r="O83" s="98">
        <v>159</v>
      </c>
      <c r="P83" s="98">
        <v>85</v>
      </c>
      <c r="Q83" s="98">
        <v>122</v>
      </c>
      <c r="R83" s="98">
        <v>58</v>
      </c>
      <c r="S83" s="98">
        <v>173</v>
      </c>
      <c r="T83" s="98">
        <v>73</v>
      </c>
      <c r="U83" s="101">
        <f t="shared" si="19"/>
        <v>527</v>
      </c>
      <c r="V83" s="101">
        <f t="shared" si="20"/>
        <v>246</v>
      </c>
      <c r="W83" s="98" t="s">
        <v>143</v>
      </c>
      <c r="X83" s="98">
        <v>13</v>
      </c>
      <c r="Y83" s="98">
        <v>12</v>
      </c>
      <c r="Z83" s="98">
        <v>10</v>
      </c>
      <c r="AA83" s="98">
        <v>10</v>
      </c>
      <c r="AB83" s="98">
        <v>45</v>
      </c>
      <c r="AC83" s="98">
        <v>45</v>
      </c>
      <c r="AD83" s="98">
        <v>44</v>
      </c>
      <c r="AE83" s="98">
        <v>1</v>
      </c>
      <c r="AF83" s="98">
        <v>54</v>
      </c>
      <c r="AG83" s="98">
        <v>18</v>
      </c>
      <c r="AH83" s="98">
        <v>4</v>
      </c>
      <c r="AI83" s="98">
        <v>0</v>
      </c>
      <c r="AJ83" s="98">
        <v>76</v>
      </c>
      <c r="AK83" s="98">
        <v>20</v>
      </c>
      <c r="AL83" s="98">
        <v>8</v>
      </c>
      <c r="AM83" s="98">
        <v>8</v>
      </c>
      <c r="AN83" s="102"/>
    </row>
    <row r="84" spans="1:40" ht="14.5" customHeight="1" x14ac:dyDescent="0.3">
      <c r="A84" s="98" t="s">
        <v>519</v>
      </c>
      <c r="B84" s="98">
        <v>198</v>
      </c>
      <c r="C84" s="98">
        <v>68</v>
      </c>
      <c r="D84" s="98">
        <v>60</v>
      </c>
      <c r="E84" s="98">
        <v>12</v>
      </c>
      <c r="F84" s="98">
        <v>74</v>
      </c>
      <c r="G84" s="98">
        <v>28</v>
      </c>
      <c r="H84" s="98">
        <v>70</v>
      </c>
      <c r="I84" s="98">
        <v>25</v>
      </c>
      <c r="J84" s="101">
        <f t="shared" si="17"/>
        <v>402</v>
      </c>
      <c r="K84" s="99">
        <f t="shared" si="18"/>
        <v>133</v>
      </c>
      <c r="L84" s="98" t="s">
        <v>519</v>
      </c>
      <c r="M84" s="98"/>
      <c r="N84" s="98"/>
      <c r="O84" s="98"/>
      <c r="P84" s="98">
        <v>1</v>
      </c>
      <c r="Q84" s="98"/>
      <c r="R84" s="98"/>
      <c r="S84" s="98">
        <v>32</v>
      </c>
      <c r="T84" s="98">
        <v>13</v>
      </c>
      <c r="U84" s="101">
        <f t="shared" si="19"/>
        <v>32</v>
      </c>
      <c r="V84" s="101">
        <f t="shared" si="20"/>
        <v>14</v>
      </c>
      <c r="W84" s="98" t="s">
        <v>519</v>
      </c>
      <c r="X84" s="98">
        <v>3</v>
      </c>
      <c r="Y84" s="98">
        <v>1</v>
      </c>
      <c r="Z84" s="98">
        <v>1</v>
      </c>
      <c r="AA84" s="98">
        <v>1</v>
      </c>
      <c r="AB84" s="98">
        <v>6</v>
      </c>
      <c r="AC84" s="98">
        <v>6</v>
      </c>
      <c r="AD84" s="98">
        <v>6</v>
      </c>
      <c r="AE84" s="98">
        <v>0</v>
      </c>
      <c r="AF84" s="98">
        <v>6</v>
      </c>
      <c r="AG84" s="98">
        <v>0</v>
      </c>
      <c r="AH84" s="98">
        <v>3</v>
      </c>
      <c r="AI84" s="98">
        <v>0</v>
      </c>
      <c r="AJ84" s="98">
        <v>9</v>
      </c>
      <c r="AK84" s="98">
        <v>3</v>
      </c>
      <c r="AL84" s="98">
        <v>1</v>
      </c>
      <c r="AM84" s="98">
        <v>1</v>
      </c>
      <c r="AN84" s="102"/>
    </row>
    <row r="85" spans="1:40" ht="14.5" customHeight="1" x14ac:dyDescent="0.3">
      <c r="A85" s="98" t="s">
        <v>145</v>
      </c>
      <c r="B85" s="98">
        <v>539</v>
      </c>
      <c r="C85" s="98">
        <v>236</v>
      </c>
      <c r="D85" s="98">
        <v>328</v>
      </c>
      <c r="E85" s="98">
        <v>155</v>
      </c>
      <c r="F85" s="98">
        <v>281</v>
      </c>
      <c r="G85" s="98">
        <v>134</v>
      </c>
      <c r="H85" s="98">
        <v>255</v>
      </c>
      <c r="I85" s="98">
        <v>114</v>
      </c>
      <c r="J85" s="101">
        <f t="shared" si="17"/>
        <v>1403</v>
      </c>
      <c r="K85" s="99">
        <f t="shared" si="18"/>
        <v>639</v>
      </c>
      <c r="L85" s="98" t="s">
        <v>145</v>
      </c>
      <c r="M85" s="98">
        <v>79</v>
      </c>
      <c r="N85" s="98">
        <v>42</v>
      </c>
      <c r="O85" s="98">
        <v>109</v>
      </c>
      <c r="P85" s="98">
        <v>44</v>
      </c>
      <c r="Q85" s="98">
        <v>56</v>
      </c>
      <c r="R85" s="98">
        <v>29</v>
      </c>
      <c r="S85" s="98">
        <v>115</v>
      </c>
      <c r="T85" s="98">
        <v>65</v>
      </c>
      <c r="U85" s="101">
        <f t="shared" si="19"/>
        <v>359</v>
      </c>
      <c r="V85" s="101">
        <f t="shared" si="20"/>
        <v>180</v>
      </c>
      <c r="W85" s="98" t="s">
        <v>145</v>
      </c>
      <c r="X85" s="98">
        <v>11</v>
      </c>
      <c r="Y85" s="98">
        <v>8</v>
      </c>
      <c r="Z85" s="98">
        <v>7</v>
      </c>
      <c r="AA85" s="98">
        <v>7</v>
      </c>
      <c r="AB85" s="98">
        <v>33</v>
      </c>
      <c r="AC85" s="98">
        <v>25</v>
      </c>
      <c r="AD85" s="98">
        <v>23</v>
      </c>
      <c r="AE85" s="98">
        <v>2</v>
      </c>
      <c r="AF85" s="98">
        <v>36</v>
      </c>
      <c r="AG85" s="98">
        <v>3</v>
      </c>
      <c r="AH85" s="98">
        <v>0</v>
      </c>
      <c r="AI85" s="98">
        <v>0</v>
      </c>
      <c r="AJ85" s="98">
        <v>39</v>
      </c>
      <c r="AK85" s="98">
        <v>9</v>
      </c>
      <c r="AL85" s="98">
        <v>5</v>
      </c>
      <c r="AM85" s="98">
        <v>5</v>
      </c>
      <c r="AN85" s="102"/>
    </row>
    <row r="86" spans="1:40" ht="14.5" customHeight="1" x14ac:dyDescent="0.3">
      <c r="A86" s="98" t="s">
        <v>146</v>
      </c>
      <c r="B86" s="98">
        <v>950</v>
      </c>
      <c r="C86" s="98">
        <v>340</v>
      </c>
      <c r="D86" s="98">
        <v>395</v>
      </c>
      <c r="E86" s="98">
        <v>171</v>
      </c>
      <c r="F86" s="98">
        <v>383</v>
      </c>
      <c r="G86" s="98">
        <v>129</v>
      </c>
      <c r="H86" s="98">
        <v>372</v>
      </c>
      <c r="I86" s="98">
        <v>125</v>
      </c>
      <c r="J86" s="101">
        <f t="shared" si="17"/>
        <v>2100</v>
      </c>
      <c r="K86" s="99">
        <f t="shared" si="18"/>
        <v>765</v>
      </c>
      <c r="L86" s="98" t="s">
        <v>146</v>
      </c>
      <c r="M86" s="98">
        <v>180</v>
      </c>
      <c r="N86" s="98">
        <v>79</v>
      </c>
      <c r="O86" s="98">
        <v>39</v>
      </c>
      <c r="P86" s="98">
        <v>23</v>
      </c>
      <c r="Q86" s="98">
        <v>44</v>
      </c>
      <c r="R86" s="98">
        <v>17</v>
      </c>
      <c r="S86" s="98">
        <v>122</v>
      </c>
      <c r="T86" s="98">
        <v>49</v>
      </c>
      <c r="U86" s="101">
        <f t="shared" si="19"/>
        <v>385</v>
      </c>
      <c r="V86" s="101">
        <f t="shared" si="20"/>
        <v>168</v>
      </c>
      <c r="W86" s="98" t="s">
        <v>146</v>
      </c>
      <c r="X86" s="98">
        <v>17</v>
      </c>
      <c r="Y86" s="98">
        <v>11</v>
      </c>
      <c r="Z86" s="98">
        <v>10</v>
      </c>
      <c r="AA86" s="98">
        <v>10</v>
      </c>
      <c r="AB86" s="98">
        <v>48</v>
      </c>
      <c r="AC86" s="98">
        <v>49</v>
      </c>
      <c r="AD86" s="98">
        <v>46</v>
      </c>
      <c r="AE86" s="98">
        <v>3</v>
      </c>
      <c r="AF86" s="98">
        <v>35</v>
      </c>
      <c r="AG86" s="98">
        <v>15</v>
      </c>
      <c r="AH86" s="98">
        <v>5</v>
      </c>
      <c r="AI86" s="98">
        <v>0</v>
      </c>
      <c r="AJ86" s="98">
        <v>55</v>
      </c>
      <c r="AK86" s="98">
        <v>11</v>
      </c>
      <c r="AL86" s="98">
        <v>7</v>
      </c>
      <c r="AM86" s="98">
        <v>6</v>
      </c>
      <c r="AN86" s="102">
        <v>1</v>
      </c>
    </row>
    <row r="87" spans="1:40" ht="14.5" customHeight="1" x14ac:dyDescent="0.3">
      <c r="A87" s="98" t="s">
        <v>147</v>
      </c>
      <c r="B87" s="98">
        <v>621</v>
      </c>
      <c r="C87" s="98">
        <v>249</v>
      </c>
      <c r="D87" s="98">
        <v>364</v>
      </c>
      <c r="E87" s="98">
        <v>162</v>
      </c>
      <c r="F87" s="98">
        <v>380</v>
      </c>
      <c r="G87" s="98">
        <v>161</v>
      </c>
      <c r="H87" s="98">
        <v>349</v>
      </c>
      <c r="I87" s="98">
        <v>139</v>
      </c>
      <c r="J87" s="101">
        <f t="shared" si="17"/>
        <v>1714</v>
      </c>
      <c r="K87" s="99">
        <f t="shared" si="18"/>
        <v>711</v>
      </c>
      <c r="L87" s="98" t="s">
        <v>147</v>
      </c>
      <c r="M87" s="98">
        <v>123</v>
      </c>
      <c r="N87" s="98">
        <v>58</v>
      </c>
      <c r="O87" s="98">
        <v>80</v>
      </c>
      <c r="P87" s="98">
        <v>41</v>
      </c>
      <c r="Q87" s="98">
        <v>39</v>
      </c>
      <c r="R87" s="98">
        <v>18</v>
      </c>
      <c r="S87" s="98">
        <v>122</v>
      </c>
      <c r="T87" s="98">
        <v>55</v>
      </c>
      <c r="U87" s="101">
        <f t="shared" si="19"/>
        <v>364</v>
      </c>
      <c r="V87" s="101">
        <f t="shared" si="20"/>
        <v>172</v>
      </c>
      <c r="W87" s="98" t="s">
        <v>147</v>
      </c>
      <c r="X87" s="98">
        <v>11</v>
      </c>
      <c r="Y87" s="98">
        <v>9</v>
      </c>
      <c r="Z87" s="98">
        <v>9</v>
      </c>
      <c r="AA87" s="98">
        <v>9</v>
      </c>
      <c r="AB87" s="98">
        <v>38</v>
      </c>
      <c r="AC87" s="98">
        <v>36</v>
      </c>
      <c r="AD87" s="98">
        <v>26</v>
      </c>
      <c r="AE87" s="98">
        <v>10</v>
      </c>
      <c r="AF87" s="98">
        <v>44</v>
      </c>
      <c r="AG87" s="98">
        <v>0</v>
      </c>
      <c r="AH87" s="98">
        <v>7</v>
      </c>
      <c r="AI87" s="98">
        <v>0</v>
      </c>
      <c r="AJ87" s="98">
        <v>51</v>
      </c>
      <c r="AK87" s="98">
        <v>20</v>
      </c>
      <c r="AL87" s="98">
        <v>7</v>
      </c>
      <c r="AM87" s="98">
        <v>7</v>
      </c>
      <c r="AN87" s="102"/>
    </row>
    <row r="88" spans="1:40" ht="14.5" customHeight="1" x14ac:dyDescent="0.3">
      <c r="A88" s="98" t="s">
        <v>148</v>
      </c>
      <c r="B88" s="98">
        <v>195</v>
      </c>
      <c r="C88" s="98">
        <v>75</v>
      </c>
      <c r="D88" s="98">
        <v>78</v>
      </c>
      <c r="E88" s="98">
        <v>21</v>
      </c>
      <c r="F88" s="98">
        <v>89</v>
      </c>
      <c r="G88" s="98">
        <v>32</v>
      </c>
      <c r="H88" s="98">
        <v>75</v>
      </c>
      <c r="I88" s="98">
        <v>29</v>
      </c>
      <c r="J88" s="101">
        <f t="shared" si="17"/>
        <v>437</v>
      </c>
      <c r="K88" s="99">
        <f t="shared" si="18"/>
        <v>157</v>
      </c>
      <c r="L88" s="98" t="s">
        <v>148</v>
      </c>
      <c r="M88" s="98">
        <v>21</v>
      </c>
      <c r="N88" s="98">
        <v>11</v>
      </c>
      <c r="O88" s="98">
        <v>9</v>
      </c>
      <c r="P88" s="98">
        <v>0</v>
      </c>
      <c r="Q88" s="98">
        <v>9</v>
      </c>
      <c r="R88" s="98">
        <v>0</v>
      </c>
      <c r="S88" s="98">
        <v>33</v>
      </c>
      <c r="T88" s="98">
        <v>12</v>
      </c>
      <c r="U88" s="101">
        <f t="shared" si="19"/>
        <v>72</v>
      </c>
      <c r="V88" s="101">
        <f t="shared" si="20"/>
        <v>23</v>
      </c>
      <c r="W88" s="98" t="s">
        <v>148</v>
      </c>
      <c r="X88" s="98">
        <v>4</v>
      </c>
      <c r="Y88" s="98">
        <v>3</v>
      </c>
      <c r="Z88" s="98">
        <v>3</v>
      </c>
      <c r="AA88" s="98">
        <v>3</v>
      </c>
      <c r="AB88" s="98">
        <v>13</v>
      </c>
      <c r="AC88" s="98">
        <v>13</v>
      </c>
      <c r="AD88" s="98">
        <v>10</v>
      </c>
      <c r="AE88" s="98">
        <v>3</v>
      </c>
      <c r="AF88" s="98">
        <v>9</v>
      </c>
      <c r="AG88" s="98">
        <v>7</v>
      </c>
      <c r="AH88" s="98">
        <v>0</v>
      </c>
      <c r="AI88" s="98">
        <v>0</v>
      </c>
      <c r="AJ88" s="98">
        <v>16</v>
      </c>
      <c r="AK88" s="98">
        <v>4</v>
      </c>
      <c r="AL88" s="98">
        <v>3</v>
      </c>
      <c r="AM88" s="98">
        <v>3</v>
      </c>
      <c r="AN88" s="102"/>
    </row>
    <row r="89" spans="1:40" ht="6" customHeight="1" x14ac:dyDescent="0.25">
      <c r="A89" s="205"/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05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05"/>
      <c r="X89" s="213"/>
      <c r="Y89" s="205"/>
      <c r="Z89" s="205"/>
      <c r="AA89" s="205"/>
      <c r="AB89" s="205"/>
      <c r="AC89" s="205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</row>
    <row r="90" spans="1:40" ht="7.5" customHeight="1" x14ac:dyDescent="0.25"/>
    <row r="91" spans="1:40" x14ac:dyDescent="0.25">
      <c r="A91" s="152" t="s">
        <v>450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 t="s">
        <v>181</v>
      </c>
      <c r="M91" s="152"/>
      <c r="N91" s="152"/>
      <c r="O91" s="152"/>
      <c r="P91" s="152"/>
      <c r="Q91" s="152"/>
      <c r="R91" s="152"/>
      <c r="S91" s="152"/>
      <c r="T91" s="169"/>
      <c r="U91" s="152"/>
      <c r="V91" s="152"/>
      <c r="W91" s="152" t="s">
        <v>252</v>
      </c>
      <c r="X91" s="169"/>
      <c r="Y91" s="152"/>
      <c r="Z91" s="152"/>
      <c r="AA91" s="152"/>
      <c r="AB91" s="152"/>
      <c r="AC91" s="152"/>
      <c r="AD91" s="152"/>
      <c r="AE91" s="152"/>
      <c r="AF91" s="169"/>
      <c r="AG91" s="169"/>
      <c r="AH91" s="169"/>
      <c r="AI91" s="169"/>
      <c r="AJ91" s="169"/>
      <c r="AK91" s="169"/>
      <c r="AL91" s="169"/>
    </row>
    <row r="92" spans="1:40" x14ac:dyDescent="0.25">
      <c r="A92" s="152" t="s">
        <v>11</v>
      </c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 t="s">
        <v>11</v>
      </c>
      <c r="M92" s="152"/>
      <c r="N92" s="152"/>
      <c r="O92" s="152"/>
      <c r="P92" s="152"/>
      <c r="Q92" s="152"/>
      <c r="R92" s="152"/>
      <c r="S92" s="152"/>
      <c r="T92" s="169"/>
      <c r="U92" s="152"/>
      <c r="V92" s="152"/>
      <c r="W92" s="152" t="s">
        <v>23</v>
      </c>
      <c r="X92" s="169"/>
      <c r="Y92" s="152"/>
      <c r="Z92" s="152"/>
      <c r="AA92" s="152"/>
      <c r="AB92" s="152"/>
      <c r="AC92" s="152"/>
      <c r="AD92" s="152"/>
      <c r="AE92" s="152"/>
      <c r="AF92" s="169"/>
      <c r="AG92" s="169"/>
      <c r="AH92" s="169"/>
      <c r="AI92" s="169"/>
      <c r="AJ92" s="169"/>
      <c r="AK92" s="169"/>
      <c r="AL92" s="169"/>
    </row>
    <row r="93" spans="1:40" x14ac:dyDescent="0.25">
      <c r="A93" s="152" t="s">
        <v>149</v>
      </c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52" t="s">
        <v>149</v>
      </c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52" t="s">
        <v>149</v>
      </c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</row>
    <row r="95" spans="1:40" x14ac:dyDescent="0.25">
      <c r="A95" s="201" t="s">
        <v>335</v>
      </c>
      <c r="H95" s="167" t="s">
        <v>368</v>
      </c>
      <c r="L95" s="201" t="s">
        <v>335</v>
      </c>
      <c r="S95" s="167" t="s">
        <v>368</v>
      </c>
      <c r="W95" s="201" t="s">
        <v>335</v>
      </c>
      <c r="AK95" s="167" t="s">
        <v>368</v>
      </c>
    </row>
    <row r="97" spans="1:40" x14ac:dyDescent="0.25">
      <c r="A97" s="96"/>
      <c r="B97" s="41" t="s">
        <v>338</v>
      </c>
      <c r="C97" s="97"/>
      <c r="D97" s="41" t="s">
        <v>339</v>
      </c>
      <c r="E97" s="97"/>
      <c r="F97" s="41" t="s">
        <v>340</v>
      </c>
      <c r="G97" s="97"/>
      <c r="H97" s="41" t="s">
        <v>341</v>
      </c>
      <c r="I97" s="97"/>
      <c r="J97" s="41" t="s">
        <v>324</v>
      </c>
      <c r="K97" s="97"/>
      <c r="L97" s="96"/>
      <c r="M97" s="41" t="s">
        <v>338</v>
      </c>
      <c r="N97" s="97"/>
      <c r="O97" s="41" t="s">
        <v>339</v>
      </c>
      <c r="P97" s="97"/>
      <c r="Q97" s="41" t="s">
        <v>340</v>
      </c>
      <c r="R97" s="97"/>
      <c r="S97" s="41" t="s">
        <v>341</v>
      </c>
      <c r="T97" s="97"/>
      <c r="U97" s="41" t="s">
        <v>324</v>
      </c>
      <c r="V97" s="97"/>
      <c r="W97" s="287"/>
      <c r="X97" s="459" t="s">
        <v>164</v>
      </c>
      <c r="Y97" s="460"/>
      <c r="Z97" s="460"/>
      <c r="AA97" s="460"/>
      <c r="AB97" s="461"/>
      <c r="AC97" s="306" t="s">
        <v>7</v>
      </c>
      <c r="AD97" s="355"/>
      <c r="AE97" s="118"/>
      <c r="AF97" s="306" t="s">
        <v>527</v>
      </c>
      <c r="AG97" s="360"/>
      <c r="AH97" s="118"/>
      <c r="AI97" s="247"/>
      <c r="AJ97" s="117"/>
      <c r="AK97" s="361" t="s">
        <v>528</v>
      </c>
      <c r="AL97" s="306" t="s">
        <v>529</v>
      </c>
      <c r="AM97" s="355"/>
      <c r="AN97" s="362">
        <v>0</v>
      </c>
    </row>
    <row r="98" spans="1:40" ht="20.5" x14ac:dyDescent="0.25">
      <c r="A98" s="205" t="s">
        <v>21</v>
      </c>
      <c r="B98" s="44" t="s">
        <v>375</v>
      </c>
      <c r="C98" s="44" t="s">
        <v>330</v>
      </c>
      <c r="D98" s="44" t="s">
        <v>375</v>
      </c>
      <c r="E98" s="44" t="s">
        <v>330</v>
      </c>
      <c r="F98" s="44" t="s">
        <v>375</v>
      </c>
      <c r="G98" s="44" t="s">
        <v>330</v>
      </c>
      <c r="H98" s="44" t="s">
        <v>375</v>
      </c>
      <c r="I98" s="44" t="s">
        <v>330</v>
      </c>
      <c r="J98" s="44" t="s">
        <v>375</v>
      </c>
      <c r="K98" s="44" t="s">
        <v>330</v>
      </c>
      <c r="L98" s="205" t="s">
        <v>21</v>
      </c>
      <c r="M98" s="44" t="s">
        <v>375</v>
      </c>
      <c r="N98" s="44" t="s">
        <v>330</v>
      </c>
      <c r="O98" s="44" t="s">
        <v>375</v>
      </c>
      <c r="P98" s="44" t="s">
        <v>330</v>
      </c>
      <c r="Q98" s="44" t="s">
        <v>375</v>
      </c>
      <c r="R98" s="44" t="s">
        <v>330</v>
      </c>
      <c r="S98" s="44" t="s">
        <v>375</v>
      </c>
      <c r="T98" s="44" t="s">
        <v>330</v>
      </c>
      <c r="U98" s="44" t="s">
        <v>375</v>
      </c>
      <c r="V98" s="44" t="s">
        <v>330</v>
      </c>
      <c r="W98" s="289" t="s">
        <v>21</v>
      </c>
      <c r="X98" s="381" t="s">
        <v>342</v>
      </c>
      <c r="Y98" s="381" t="s">
        <v>343</v>
      </c>
      <c r="Z98" s="381" t="s">
        <v>344</v>
      </c>
      <c r="AA98" s="381" t="s">
        <v>345</v>
      </c>
      <c r="AB98" s="358" t="s">
        <v>324</v>
      </c>
      <c r="AC98" s="315" t="s">
        <v>535</v>
      </c>
      <c r="AD98" s="364" t="s">
        <v>536</v>
      </c>
      <c r="AE98" s="364" t="s">
        <v>537</v>
      </c>
      <c r="AF98" s="365" t="s">
        <v>538</v>
      </c>
      <c r="AG98" s="253" t="s">
        <v>539</v>
      </c>
      <c r="AH98" s="253" t="s">
        <v>346</v>
      </c>
      <c r="AI98" s="253" t="s">
        <v>540</v>
      </c>
      <c r="AJ98" s="366" t="s">
        <v>541</v>
      </c>
      <c r="AK98" s="367" t="s">
        <v>158</v>
      </c>
      <c r="AL98" s="368" t="s">
        <v>175</v>
      </c>
      <c r="AM98" s="307" t="s">
        <v>170</v>
      </c>
      <c r="AN98" s="368" t="s">
        <v>176</v>
      </c>
    </row>
    <row r="99" spans="1:40" x14ac:dyDescent="0.25">
      <c r="A99" s="98"/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98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87"/>
      <c r="X99" s="290"/>
      <c r="Y99" s="290"/>
      <c r="Z99" s="290"/>
      <c r="AA99" s="290"/>
      <c r="AB99" s="290"/>
      <c r="AC99" s="335"/>
      <c r="AD99" s="335"/>
      <c r="AE99" s="335"/>
      <c r="AF99" s="109"/>
      <c r="AG99" s="109"/>
      <c r="AH99" s="109"/>
      <c r="AI99" s="109"/>
      <c r="AJ99" s="109"/>
      <c r="AK99" s="335"/>
      <c r="AL99" s="109"/>
      <c r="AM99" s="352"/>
      <c r="AN99" s="211"/>
    </row>
    <row r="100" spans="1:40" s="34" customFormat="1" ht="13" x14ac:dyDescent="0.3">
      <c r="A100" s="12" t="s">
        <v>332</v>
      </c>
      <c r="B100" s="20">
        <f>SUM(B102:B122)</f>
        <v>10964</v>
      </c>
      <c r="C100" s="20">
        <f t="shared" ref="C100:K100" si="21">SUM(C102:C122)</f>
        <v>4918</v>
      </c>
      <c r="D100" s="20">
        <f t="shared" si="21"/>
        <v>6217</v>
      </c>
      <c r="E100" s="20">
        <f t="shared" si="21"/>
        <v>2714</v>
      </c>
      <c r="F100" s="20">
        <f t="shared" si="21"/>
        <v>5286</v>
      </c>
      <c r="G100" s="20">
        <f t="shared" si="21"/>
        <v>2162</v>
      </c>
      <c r="H100" s="20">
        <f t="shared" si="21"/>
        <v>5000</v>
      </c>
      <c r="I100" s="20">
        <f t="shared" si="21"/>
        <v>1974</v>
      </c>
      <c r="J100" s="20">
        <f t="shared" si="21"/>
        <v>27467</v>
      </c>
      <c r="K100" s="20">
        <f t="shared" si="21"/>
        <v>11768</v>
      </c>
      <c r="L100" s="12" t="s">
        <v>332</v>
      </c>
      <c r="M100" s="20">
        <f>SUM(M102:M122)</f>
        <v>1469</v>
      </c>
      <c r="N100" s="20">
        <f t="shared" ref="N100:AN100" si="22">SUM(N102:N122)</f>
        <v>677</v>
      </c>
      <c r="O100" s="20">
        <f t="shared" si="22"/>
        <v>1133</v>
      </c>
      <c r="P100" s="20">
        <f t="shared" si="22"/>
        <v>542</v>
      </c>
      <c r="Q100" s="20">
        <f t="shared" si="22"/>
        <v>966</v>
      </c>
      <c r="R100" s="20">
        <f t="shared" si="22"/>
        <v>424</v>
      </c>
      <c r="S100" s="20">
        <f t="shared" si="22"/>
        <v>1832</v>
      </c>
      <c r="T100" s="20">
        <f t="shared" si="22"/>
        <v>806</v>
      </c>
      <c r="U100" s="20">
        <f t="shared" si="22"/>
        <v>5400</v>
      </c>
      <c r="V100" s="20">
        <f t="shared" si="22"/>
        <v>2449</v>
      </c>
      <c r="W100" s="12" t="s">
        <v>332</v>
      </c>
      <c r="X100" s="20">
        <f t="shared" si="22"/>
        <v>211</v>
      </c>
      <c r="Y100" s="20">
        <f t="shared" si="22"/>
        <v>151</v>
      </c>
      <c r="Z100" s="20">
        <f t="shared" si="22"/>
        <v>136</v>
      </c>
      <c r="AA100" s="20">
        <f t="shared" si="22"/>
        <v>122</v>
      </c>
      <c r="AB100" s="20">
        <f t="shared" si="22"/>
        <v>620</v>
      </c>
      <c r="AC100" s="20">
        <f t="shared" si="22"/>
        <v>580</v>
      </c>
      <c r="AD100" s="20">
        <f t="shared" si="22"/>
        <v>536</v>
      </c>
      <c r="AE100" s="20">
        <f t="shared" si="22"/>
        <v>44</v>
      </c>
      <c r="AF100" s="20">
        <f t="shared" si="22"/>
        <v>842</v>
      </c>
      <c r="AG100" s="20">
        <f t="shared" si="22"/>
        <v>66</v>
      </c>
      <c r="AH100" s="20">
        <f t="shared" si="22"/>
        <v>5</v>
      </c>
      <c r="AI100" s="20">
        <f t="shared" si="22"/>
        <v>14</v>
      </c>
      <c r="AJ100" s="20">
        <f t="shared" si="22"/>
        <v>927</v>
      </c>
      <c r="AK100" s="20">
        <f t="shared" si="22"/>
        <v>259</v>
      </c>
      <c r="AL100" s="20">
        <f t="shared" si="22"/>
        <v>107</v>
      </c>
      <c r="AM100" s="20">
        <f t="shared" si="22"/>
        <v>104</v>
      </c>
      <c r="AN100" s="20">
        <f t="shared" si="22"/>
        <v>3</v>
      </c>
    </row>
    <row r="101" spans="1:40" x14ac:dyDescent="0.25">
      <c r="A101" s="98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98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98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L101" s="102"/>
      <c r="AM101" s="102"/>
      <c r="AN101" s="102"/>
    </row>
    <row r="102" spans="1:40" ht="15" customHeight="1" x14ac:dyDescent="0.3">
      <c r="A102" s="98" t="s">
        <v>87</v>
      </c>
      <c r="B102" s="98">
        <v>1368</v>
      </c>
      <c r="C102" s="98">
        <v>668</v>
      </c>
      <c r="D102" s="98">
        <v>979</v>
      </c>
      <c r="E102" s="98">
        <v>515</v>
      </c>
      <c r="F102" s="98">
        <v>824</v>
      </c>
      <c r="G102" s="98">
        <v>442</v>
      </c>
      <c r="H102" s="98">
        <v>753</v>
      </c>
      <c r="I102" s="98">
        <v>415</v>
      </c>
      <c r="J102" s="101">
        <f>B102+D102+F102+H102</f>
        <v>3924</v>
      </c>
      <c r="K102" s="101">
        <f>+C102+E102+G102+I102</f>
        <v>2040</v>
      </c>
      <c r="L102" s="98" t="s">
        <v>87</v>
      </c>
      <c r="M102" s="98">
        <v>297</v>
      </c>
      <c r="N102" s="98">
        <v>143</v>
      </c>
      <c r="O102" s="98">
        <v>251</v>
      </c>
      <c r="P102" s="98">
        <v>150</v>
      </c>
      <c r="Q102" s="98">
        <v>164</v>
      </c>
      <c r="R102" s="98">
        <v>89</v>
      </c>
      <c r="S102" s="98">
        <v>273</v>
      </c>
      <c r="T102" s="98">
        <v>149</v>
      </c>
      <c r="U102" s="101">
        <f>M102+O102+Q102+S102</f>
        <v>985</v>
      </c>
      <c r="V102" s="101">
        <f>N102+P102+R102+T102</f>
        <v>531</v>
      </c>
      <c r="W102" s="98" t="s">
        <v>87</v>
      </c>
      <c r="X102" s="98">
        <v>27</v>
      </c>
      <c r="Y102" s="98">
        <v>20</v>
      </c>
      <c r="Z102" s="98">
        <v>16</v>
      </c>
      <c r="AA102" s="98">
        <v>13</v>
      </c>
      <c r="AB102" s="98">
        <v>76</v>
      </c>
      <c r="AC102" s="98">
        <v>60</v>
      </c>
      <c r="AD102" s="98">
        <v>55</v>
      </c>
      <c r="AE102" s="98">
        <v>5</v>
      </c>
      <c r="AF102" s="98">
        <v>142</v>
      </c>
      <c r="AG102" s="98">
        <v>3</v>
      </c>
      <c r="AH102" s="98">
        <v>0</v>
      </c>
      <c r="AI102" s="98">
        <v>0</v>
      </c>
      <c r="AJ102" s="98">
        <v>145</v>
      </c>
      <c r="AK102" s="98">
        <v>95</v>
      </c>
      <c r="AL102" s="98">
        <v>5</v>
      </c>
      <c r="AM102" s="98">
        <v>5</v>
      </c>
      <c r="AN102" s="102"/>
    </row>
    <row r="103" spans="1:40" ht="15" customHeight="1" x14ac:dyDescent="0.3">
      <c r="A103" s="98" t="s">
        <v>88</v>
      </c>
      <c r="B103" s="98">
        <v>148</v>
      </c>
      <c r="C103" s="98">
        <v>76</v>
      </c>
      <c r="D103" s="98">
        <v>130</v>
      </c>
      <c r="E103" s="98">
        <v>57</v>
      </c>
      <c r="F103" s="98">
        <v>119</v>
      </c>
      <c r="G103" s="98">
        <v>68</v>
      </c>
      <c r="H103" s="98">
        <v>94</v>
      </c>
      <c r="I103" s="98">
        <v>42</v>
      </c>
      <c r="J103" s="101">
        <f>B103+D103+F103+H103</f>
        <v>491</v>
      </c>
      <c r="K103" s="101">
        <f>+C103+E103+G103+I103</f>
        <v>243</v>
      </c>
      <c r="L103" s="98" t="s">
        <v>88</v>
      </c>
      <c r="M103" s="98">
        <v>37</v>
      </c>
      <c r="N103" s="98">
        <v>21</v>
      </c>
      <c r="O103" s="98">
        <v>25</v>
      </c>
      <c r="P103" s="98">
        <v>15</v>
      </c>
      <c r="Q103" s="98">
        <v>38</v>
      </c>
      <c r="R103" s="98">
        <v>19</v>
      </c>
      <c r="S103" s="98">
        <v>37</v>
      </c>
      <c r="T103" s="98">
        <v>19</v>
      </c>
      <c r="U103" s="101">
        <f>M103+O103+Q103+S103</f>
        <v>137</v>
      </c>
      <c r="V103" s="101">
        <f>N103+P103+R103+T103</f>
        <v>74</v>
      </c>
      <c r="W103" s="98" t="s">
        <v>88</v>
      </c>
      <c r="X103" s="98">
        <v>5</v>
      </c>
      <c r="Y103" s="98">
        <v>4</v>
      </c>
      <c r="Z103" s="98">
        <v>4</v>
      </c>
      <c r="AA103" s="98">
        <v>3</v>
      </c>
      <c r="AB103" s="98">
        <v>16</v>
      </c>
      <c r="AC103" s="98">
        <v>14</v>
      </c>
      <c r="AD103" s="98">
        <v>14</v>
      </c>
      <c r="AE103" s="98">
        <v>0</v>
      </c>
      <c r="AF103" s="98">
        <v>24</v>
      </c>
      <c r="AG103" s="98">
        <v>2</v>
      </c>
      <c r="AH103" s="98">
        <v>0</v>
      </c>
      <c r="AI103" s="98">
        <v>0</v>
      </c>
      <c r="AJ103" s="98">
        <v>26</v>
      </c>
      <c r="AK103" s="98">
        <v>2</v>
      </c>
      <c r="AL103" s="98">
        <v>4</v>
      </c>
      <c r="AM103" s="98">
        <v>4</v>
      </c>
      <c r="AN103" s="102"/>
    </row>
    <row r="104" spans="1:40" ht="15" customHeight="1" x14ac:dyDescent="0.3">
      <c r="A104" s="98" t="s">
        <v>77</v>
      </c>
      <c r="B104" s="98">
        <v>628</v>
      </c>
      <c r="C104" s="98">
        <v>271</v>
      </c>
      <c r="D104" s="98">
        <v>345</v>
      </c>
      <c r="E104" s="98">
        <v>176</v>
      </c>
      <c r="F104" s="98">
        <v>327</v>
      </c>
      <c r="G104" s="98">
        <v>147</v>
      </c>
      <c r="H104" s="98">
        <v>281</v>
      </c>
      <c r="I104" s="98">
        <v>119</v>
      </c>
      <c r="J104" s="101">
        <f t="shared" ref="J104:J122" si="23">B104+D104+F104+H104</f>
        <v>1581</v>
      </c>
      <c r="K104" s="101">
        <f t="shared" ref="K104:K122" si="24">+C104+E104+G104+I104</f>
        <v>713</v>
      </c>
      <c r="L104" s="98" t="s">
        <v>77</v>
      </c>
      <c r="M104" s="98">
        <v>52</v>
      </c>
      <c r="N104" s="98">
        <v>26</v>
      </c>
      <c r="O104" s="98">
        <v>76</v>
      </c>
      <c r="P104" s="98">
        <v>41</v>
      </c>
      <c r="Q104" s="98">
        <v>33</v>
      </c>
      <c r="R104" s="98">
        <v>16</v>
      </c>
      <c r="S104" s="98">
        <v>84</v>
      </c>
      <c r="T104" s="98">
        <v>37</v>
      </c>
      <c r="U104" s="101">
        <f t="shared" ref="U104:U122" si="25">M104+O104+Q104+S104</f>
        <v>245</v>
      </c>
      <c r="V104" s="101">
        <f t="shared" ref="V104:V122" si="26">N104+P104+R104+T104</f>
        <v>120</v>
      </c>
      <c r="W104" s="98" t="s">
        <v>77</v>
      </c>
      <c r="X104" s="98">
        <v>14</v>
      </c>
      <c r="Y104" s="98">
        <v>9</v>
      </c>
      <c r="Z104" s="98">
        <v>9</v>
      </c>
      <c r="AA104" s="98">
        <v>9</v>
      </c>
      <c r="AB104" s="98">
        <v>41</v>
      </c>
      <c r="AC104" s="98">
        <v>40</v>
      </c>
      <c r="AD104" s="98">
        <v>40</v>
      </c>
      <c r="AE104" s="98">
        <v>0</v>
      </c>
      <c r="AF104" s="98">
        <v>63</v>
      </c>
      <c r="AG104" s="98">
        <v>7</v>
      </c>
      <c r="AH104" s="98">
        <v>0</v>
      </c>
      <c r="AI104" s="98">
        <v>7</v>
      </c>
      <c r="AJ104" s="98">
        <v>77</v>
      </c>
      <c r="AK104" s="98">
        <v>18</v>
      </c>
      <c r="AL104" s="98">
        <v>8</v>
      </c>
      <c r="AM104" s="98">
        <v>8</v>
      </c>
      <c r="AN104" s="102"/>
    </row>
    <row r="105" spans="1:40" ht="15" customHeight="1" x14ac:dyDescent="0.3">
      <c r="A105" s="98" t="s">
        <v>78</v>
      </c>
      <c r="B105" s="98">
        <v>93</v>
      </c>
      <c r="C105" s="98">
        <v>44</v>
      </c>
      <c r="D105" s="98">
        <v>32</v>
      </c>
      <c r="E105" s="98">
        <v>19</v>
      </c>
      <c r="F105" s="98">
        <v>54</v>
      </c>
      <c r="G105" s="98">
        <v>26</v>
      </c>
      <c r="H105" s="98">
        <v>48</v>
      </c>
      <c r="I105" s="98">
        <v>23</v>
      </c>
      <c r="J105" s="101">
        <f t="shared" si="23"/>
        <v>227</v>
      </c>
      <c r="K105" s="101">
        <f t="shared" si="24"/>
        <v>112</v>
      </c>
      <c r="L105" s="98" t="s">
        <v>78</v>
      </c>
      <c r="M105" s="98">
        <v>3</v>
      </c>
      <c r="N105" s="98">
        <v>1</v>
      </c>
      <c r="O105" s="98">
        <v>6</v>
      </c>
      <c r="P105" s="98">
        <v>4</v>
      </c>
      <c r="Q105" s="98">
        <v>6</v>
      </c>
      <c r="R105" s="98">
        <v>4</v>
      </c>
      <c r="S105" s="98">
        <v>19</v>
      </c>
      <c r="T105" s="98">
        <v>12</v>
      </c>
      <c r="U105" s="101">
        <f t="shared" si="25"/>
        <v>34</v>
      </c>
      <c r="V105" s="101">
        <f t="shared" si="26"/>
        <v>21</v>
      </c>
      <c r="W105" s="98" t="s">
        <v>78</v>
      </c>
      <c r="X105" s="98">
        <v>2</v>
      </c>
      <c r="Y105" s="98">
        <v>1</v>
      </c>
      <c r="Z105" s="98">
        <v>1</v>
      </c>
      <c r="AA105" s="98">
        <v>1</v>
      </c>
      <c r="AB105" s="98">
        <v>5</v>
      </c>
      <c r="AC105" s="98">
        <v>5</v>
      </c>
      <c r="AD105" s="98">
        <v>5</v>
      </c>
      <c r="AE105" s="98">
        <v>0</v>
      </c>
      <c r="AF105" s="98">
        <v>3</v>
      </c>
      <c r="AG105" s="98">
        <v>4</v>
      </c>
      <c r="AH105" s="98">
        <v>0</v>
      </c>
      <c r="AI105" s="98">
        <v>0</v>
      </c>
      <c r="AJ105" s="98">
        <v>7</v>
      </c>
      <c r="AK105" s="98">
        <v>2</v>
      </c>
      <c r="AL105" s="98">
        <v>1</v>
      </c>
      <c r="AM105" s="98">
        <v>1</v>
      </c>
      <c r="AN105" s="102"/>
    </row>
    <row r="106" spans="1:40" ht="15" customHeight="1" x14ac:dyDescent="0.3">
      <c r="A106" s="98" t="s">
        <v>79</v>
      </c>
      <c r="B106" s="98">
        <v>549</v>
      </c>
      <c r="C106" s="98">
        <v>257</v>
      </c>
      <c r="D106" s="98">
        <v>287</v>
      </c>
      <c r="E106" s="98">
        <v>123</v>
      </c>
      <c r="F106" s="98">
        <v>282</v>
      </c>
      <c r="G106" s="98">
        <v>109</v>
      </c>
      <c r="H106" s="98">
        <v>260</v>
      </c>
      <c r="I106" s="98">
        <v>99</v>
      </c>
      <c r="J106" s="101">
        <f t="shared" si="23"/>
        <v>1378</v>
      </c>
      <c r="K106" s="101">
        <f t="shared" si="24"/>
        <v>588</v>
      </c>
      <c r="L106" s="98" t="s">
        <v>79</v>
      </c>
      <c r="M106" s="98">
        <v>45</v>
      </c>
      <c r="N106" s="98">
        <v>21</v>
      </c>
      <c r="O106" s="98">
        <v>54</v>
      </c>
      <c r="P106" s="98">
        <v>24</v>
      </c>
      <c r="Q106" s="98">
        <v>38</v>
      </c>
      <c r="R106" s="98">
        <v>16</v>
      </c>
      <c r="S106" s="98">
        <v>88</v>
      </c>
      <c r="T106" s="98">
        <v>42</v>
      </c>
      <c r="U106" s="101">
        <f t="shared" si="25"/>
        <v>225</v>
      </c>
      <c r="V106" s="101">
        <f t="shared" si="26"/>
        <v>103</v>
      </c>
      <c r="W106" s="98" t="s">
        <v>79</v>
      </c>
      <c r="X106" s="98">
        <v>11</v>
      </c>
      <c r="Y106" s="98">
        <v>9</v>
      </c>
      <c r="Z106" s="98">
        <v>9</v>
      </c>
      <c r="AA106" s="98">
        <v>8</v>
      </c>
      <c r="AB106" s="98">
        <v>37</v>
      </c>
      <c r="AC106" s="98">
        <v>37</v>
      </c>
      <c r="AD106" s="98">
        <v>36</v>
      </c>
      <c r="AE106" s="98">
        <v>1</v>
      </c>
      <c r="AF106" s="98">
        <v>44</v>
      </c>
      <c r="AG106" s="98">
        <v>4</v>
      </c>
      <c r="AH106" s="98">
        <v>0</v>
      </c>
      <c r="AI106" s="98">
        <v>0</v>
      </c>
      <c r="AJ106" s="98">
        <v>48</v>
      </c>
      <c r="AK106" s="98">
        <v>8</v>
      </c>
      <c r="AL106" s="98">
        <v>8</v>
      </c>
      <c r="AM106" s="98">
        <v>8</v>
      </c>
      <c r="AN106" s="102"/>
    </row>
    <row r="107" spans="1:40" ht="15" customHeight="1" x14ac:dyDescent="0.3">
      <c r="A107" s="98" t="s">
        <v>80</v>
      </c>
      <c r="B107" s="98">
        <v>150</v>
      </c>
      <c r="C107" s="98">
        <v>72</v>
      </c>
      <c r="D107" s="98">
        <v>59</v>
      </c>
      <c r="E107" s="98">
        <v>32</v>
      </c>
      <c r="F107" s="98">
        <v>46</v>
      </c>
      <c r="G107" s="98">
        <v>20</v>
      </c>
      <c r="H107" s="98">
        <v>37</v>
      </c>
      <c r="I107" s="98">
        <v>16</v>
      </c>
      <c r="J107" s="101">
        <f t="shared" si="23"/>
        <v>292</v>
      </c>
      <c r="K107" s="101">
        <f t="shared" si="24"/>
        <v>140</v>
      </c>
      <c r="L107" s="98" t="s">
        <v>80</v>
      </c>
      <c r="M107" s="98">
        <v>1</v>
      </c>
      <c r="N107" s="98">
        <v>1</v>
      </c>
      <c r="O107" s="98">
        <v>3</v>
      </c>
      <c r="P107" s="98">
        <v>1</v>
      </c>
      <c r="Q107" s="98">
        <v>5</v>
      </c>
      <c r="R107" s="98">
        <v>0</v>
      </c>
      <c r="S107" s="98">
        <v>10</v>
      </c>
      <c r="T107" s="98">
        <v>4</v>
      </c>
      <c r="U107" s="101">
        <f t="shared" si="25"/>
        <v>19</v>
      </c>
      <c r="V107" s="101">
        <f t="shared" si="26"/>
        <v>6</v>
      </c>
      <c r="W107" s="98" t="s">
        <v>80</v>
      </c>
      <c r="X107" s="98">
        <v>4</v>
      </c>
      <c r="Y107" s="98">
        <v>3</v>
      </c>
      <c r="Z107" s="98">
        <v>3</v>
      </c>
      <c r="AA107" s="98">
        <v>2</v>
      </c>
      <c r="AB107" s="98">
        <v>12</v>
      </c>
      <c r="AC107" s="98">
        <v>10</v>
      </c>
      <c r="AD107" s="98">
        <v>8</v>
      </c>
      <c r="AE107" s="98">
        <v>2</v>
      </c>
      <c r="AF107" s="98">
        <v>17</v>
      </c>
      <c r="AG107" s="98">
        <v>0</v>
      </c>
      <c r="AH107" s="98">
        <v>0</v>
      </c>
      <c r="AI107" s="98">
        <v>0</v>
      </c>
      <c r="AJ107" s="98">
        <v>17</v>
      </c>
      <c r="AK107" s="98">
        <v>0</v>
      </c>
      <c r="AL107" s="98">
        <v>3</v>
      </c>
      <c r="AM107" s="98">
        <v>3</v>
      </c>
      <c r="AN107" s="102"/>
    </row>
    <row r="108" spans="1:40" ht="15" customHeight="1" x14ac:dyDescent="0.3">
      <c r="A108" s="98" t="s">
        <v>81</v>
      </c>
      <c r="B108" s="98">
        <v>749</v>
      </c>
      <c r="C108" s="98">
        <v>333</v>
      </c>
      <c r="D108" s="98">
        <v>427</v>
      </c>
      <c r="E108" s="98">
        <v>183</v>
      </c>
      <c r="F108" s="98">
        <v>327</v>
      </c>
      <c r="G108" s="98">
        <v>134</v>
      </c>
      <c r="H108" s="98">
        <v>413</v>
      </c>
      <c r="I108" s="98">
        <v>156</v>
      </c>
      <c r="J108" s="101">
        <f t="shared" si="23"/>
        <v>1916</v>
      </c>
      <c r="K108" s="101">
        <f t="shared" si="24"/>
        <v>806</v>
      </c>
      <c r="L108" s="98" t="s">
        <v>81</v>
      </c>
      <c r="M108" s="98">
        <v>51</v>
      </c>
      <c r="N108" s="98">
        <v>23</v>
      </c>
      <c r="O108" s="98">
        <v>23</v>
      </c>
      <c r="P108" s="98">
        <v>11</v>
      </c>
      <c r="Q108" s="98">
        <v>19</v>
      </c>
      <c r="R108" s="98">
        <v>9</v>
      </c>
      <c r="S108" s="98">
        <v>62</v>
      </c>
      <c r="T108" s="98">
        <v>30</v>
      </c>
      <c r="U108" s="101">
        <f t="shared" si="25"/>
        <v>155</v>
      </c>
      <c r="V108" s="101">
        <f t="shared" si="26"/>
        <v>73</v>
      </c>
      <c r="W108" s="98" t="s">
        <v>81</v>
      </c>
      <c r="X108" s="98">
        <v>11</v>
      </c>
      <c r="Y108" s="98">
        <v>8</v>
      </c>
      <c r="Z108" s="98">
        <v>8</v>
      </c>
      <c r="AA108" s="98">
        <v>7</v>
      </c>
      <c r="AB108" s="98">
        <v>34</v>
      </c>
      <c r="AC108" s="98">
        <v>31</v>
      </c>
      <c r="AD108" s="98">
        <v>22</v>
      </c>
      <c r="AE108" s="98">
        <v>9</v>
      </c>
      <c r="AF108" s="98">
        <v>43</v>
      </c>
      <c r="AG108" s="98">
        <v>1</v>
      </c>
      <c r="AH108" s="98">
        <v>0</v>
      </c>
      <c r="AI108" s="98">
        <v>0</v>
      </c>
      <c r="AJ108" s="98">
        <v>44</v>
      </c>
      <c r="AK108" s="98">
        <v>11</v>
      </c>
      <c r="AL108" s="168">
        <v>7</v>
      </c>
      <c r="AM108" s="98">
        <v>7</v>
      </c>
      <c r="AN108" s="102"/>
    </row>
    <row r="109" spans="1:40" ht="15" customHeight="1" x14ac:dyDescent="0.3">
      <c r="A109" s="98" t="s">
        <v>82</v>
      </c>
      <c r="B109" s="98">
        <v>729</v>
      </c>
      <c r="C109" s="98">
        <v>366</v>
      </c>
      <c r="D109" s="98">
        <v>491</v>
      </c>
      <c r="E109" s="98">
        <v>209</v>
      </c>
      <c r="F109" s="98">
        <v>360</v>
      </c>
      <c r="G109" s="98">
        <v>117</v>
      </c>
      <c r="H109" s="98">
        <v>269</v>
      </c>
      <c r="I109" s="98">
        <v>107</v>
      </c>
      <c r="J109" s="101">
        <f t="shared" si="23"/>
        <v>1849</v>
      </c>
      <c r="K109" s="101">
        <f t="shared" si="24"/>
        <v>799</v>
      </c>
      <c r="L109" s="98" t="s">
        <v>82</v>
      </c>
      <c r="M109" s="98">
        <v>162</v>
      </c>
      <c r="N109" s="98">
        <v>86</v>
      </c>
      <c r="O109" s="98">
        <v>88</v>
      </c>
      <c r="P109" s="98">
        <v>45</v>
      </c>
      <c r="Q109" s="98">
        <v>79</v>
      </c>
      <c r="R109" s="98">
        <v>29</v>
      </c>
      <c r="S109" s="98">
        <v>110</v>
      </c>
      <c r="T109" s="98">
        <v>47</v>
      </c>
      <c r="U109" s="101">
        <f t="shared" si="25"/>
        <v>439</v>
      </c>
      <c r="V109" s="101">
        <f t="shared" si="26"/>
        <v>207</v>
      </c>
      <c r="W109" s="98" t="s">
        <v>82</v>
      </c>
      <c r="X109" s="98">
        <v>14</v>
      </c>
      <c r="Y109" s="98">
        <v>11</v>
      </c>
      <c r="Z109" s="98">
        <v>8</v>
      </c>
      <c r="AA109" s="98">
        <v>7</v>
      </c>
      <c r="AB109" s="98">
        <v>40</v>
      </c>
      <c r="AC109" s="98">
        <v>41</v>
      </c>
      <c r="AD109" s="98">
        <v>38</v>
      </c>
      <c r="AE109" s="98">
        <v>3</v>
      </c>
      <c r="AF109" s="98">
        <v>51</v>
      </c>
      <c r="AG109" s="98">
        <v>11</v>
      </c>
      <c r="AH109" s="98">
        <v>0</v>
      </c>
      <c r="AI109" s="98">
        <v>1</v>
      </c>
      <c r="AJ109" s="98">
        <v>63</v>
      </c>
      <c r="AK109" s="98">
        <v>9</v>
      </c>
      <c r="AL109" s="98">
        <v>8</v>
      </c>
      <c r="AM109" s="98">
        <v>8</v>
      </c>
      <c r="AN109" s="102"/>
    </row>
    <row r="110" spans="1:40" ht="15" customHeight="1" x14ac:dyDescent="0.3">
      <c r="A110" s="98" t="s">
        <v>83</v>
      </c>
      <c r="B110" s="98">
        <v>1185</v>
      </c>
      <c r="C110" s="98">
        <v>461</v>
      </c>
      <c r="D110" s="98">
        <v>594</v>
      </c>
      <c r="E110" s="98">
        <v>186</v>
      </c>
      <c r="F110" s="98">
        <v>504</v>
      </c>
      <c r="G110" s="98">
        <v>133</v>
      </c>
      <c r="H110" s="98">
        <v>719</v>
      </c>
      <c r="I110" s="98">
        <v>191</v>
      </c>
      <c r="J110" s="101">
        <f t="shared" si="23"/>
        <v>3002</v>
      </c>
      <c r="K110" s="101">
        <f t="shared" si="24"/>
        <v>971</v>
      </c>
      <c r="L110" s="98" t="s">
        <v>83</v>
      </c>
      <c r="M110" s="98">
        <v>116</v>
      </c>
      <c r="N110" s="98">
        <v>51</v>
      </c>
      <c r="O110" s="98">
        <v>107</v>
      </c>
      <c r="P110" s="98">
        <v>30</v>
      </c>
      <c r="Q110" s="98">
        <v>61</v>
      </c>
      <c r="R110" s="98">
        <v>10</v>
      </c>
      <c r="S110" s="98">
        <v>363</v>
      </c>
      <c r="T110" s="98">
        <v>141</v>
      </c>
      <c r="U110" s="101">
        <f t="shared" si="25"/>
        <v>647</v>
      </c>
      <c r="V110" s="101">
        <f t="shared" si="26"/>
        <v>232</v>
      </c>
      <c r="W110" s="98" t="s">
        <v>83</v>
      </c>
      <c r="X110" s="98">
        <v>20</v>
      </c>
      <c r="Y110" s="98">
        <v>12</v>
      </c>
      <c r="Z110" s="98">
        <v>11</v>
      </c>
      <c r="AA110" s="98">
        <v>13</v>
      </c>
      <c r="AB110" s="98">
        <v>56</v>
      </c>
      <c r="AC110" s="98">
        <v>52</v>
      </c>
      <c r="AD110" s="98">
        <v>44</v>
      </c>
      <c r="AE110" s="98">
        <v>8</v>
      </c>
      <c r="AF110" s="98">
        <v>74</v>
      </c>
      <c r="AG110" s="98">
        <v>0</v>
      </c>
      <c r="AH110" s="98">
        <v>0</v>
      </c>
      <c r="AI110" s="98">
        <v>0</v>
      </c>
      <c r="AJ110" s="98">
        <v>74</v>
      </c>
      <c r="AK110" s="98">
        <v>14</v>
      </c>
      <c r="AL110" s="168">
        <v>8</v>
      </c>
      <c r="AM110" s="98">
        <v>8</v>
      </c>
      <c r="AN110" s="102"/>
    </row>
    <row r="111" spans="1:40" ht="15" customHeight="1" x14ac:dyDescent="0.3">
      <c r="A111" s="98" t="s">
        <v>84</v>
      </c>
      <c r="B111" s="98">
        <v>130</v>
      </c>
      <c r="C111" s="98">
        <v>66</v>
      </c>
      <c r="D111" s="98">
        <v>79</v>
      </c>
      <c r="E111" s="98">
        <v>46</v>
      </c>
      <c r="F111" s="98">
        <v>62</v>
      </c>
      <c r="G111" s="98">
        <v>26</v>
      </c>
      <c r="H111" s="98">
        <v>73</v>
      </c>
      <c r="I111" s="98">
        <v>35</v>
      </c>
      <c r="J111" s="101">
        <f t="shared" si="23"/>
        <v>344</v>
      </c>
      <c r="K111" s="101">
        <f t="shared" si="24"/>
        <v>173</v>
      </c>
      <c r="L111" s="98" t="s">
        <v>84</v>
      </c>
      <c r="M111" s="98">
        <v>17</v>
      </c>
      <c r="N111" s="98">
        <v>9</v>
      </c>
      <c r="O111" s="98">
        <v>15</v>
      </c>
      <c r="P111" s="98">
        <v>10</v>
      </c>
      <c r="Q111" s="98">
        <v>17</v>
      </c>
      <c r="R111" s="98">
        <v>5</v>
      </c>
      <c r="S111" s="98">
        <v>25</v>
      </c>
      <c r="T111" s="98">
        <v>14</v>
      </c>
      <c r="U111" s="101">
        <f t="shared" si="25"/>
        <v>74</v>
      </c>
      <c r="V111" s="101">
        <f t="shared" si="26"/>
        <v>38</v>
      </c>
      <c r="W111" s="98" t="s">
        <v>84</v>
      </c>
      <c r="X111" s="98">
        <v>4</v>
      </c>
      <c r="Y111" s="98">
        <v>3</v>
      </c>
      <c r="Z111" s="98">
        <v>1</v>
      </c>
      <c r="AA111" s="98">
        <v>2</v>
      </c>
      <c r="AB111" s="98">
        <v>10</v>
      </c>
      <c r="AC111" s="98">
        <v>9</v>
      </c>
      <c r="AD111" s="98">
        <v>8</v>
      </c>
      <c r="AE111" s="98">
        <v>1</v>
      </c>
      <c r="AF111" s="98">
        <v>11</v>
      </c>
      <c r="AG111" s="98">
        <v>0</v>
      </c>
      <c r="AH111" s="98">
        <v>0</v>
      </c>
      <c r="AI111" s="98">
        <v>0</v>
      </c>
      <c r="AJ111" s="98">
        <v>11</v>
      </c>
      <c r="AK111" s="98">
        <v>2</v>
      </c>
      <c r="AL111" s="98">
        <v>3</v>
      </c>
      <c r="AM111" s="98">
        <v>2</v>
      </c>
      <c r="AN111" s="102">
        <v>1</v>
      </c>
    </row>
    <row r="112" spans="1:40" ht="15" customHeight="1" x14ac:dyDescent="0.3">
      <c r="A112" s="98" t="s">
        <v>153</v>
      </c>
      <c r="B112" s="98">
        <v>28</v>
      </c>
      <c r="C112" s="98">
        <v>14</v>
      </c>
      <c r="D112" s="98">
        <v>24</v>
      </c>
      <c r="E112" s="98">
        <v>6</v>
      </c>
      <c r="F112" s="98">
        <v>14</v>
      </c>
      <c r="G112" s="98">
        <v>9</v>
      </c>
      <c r="H112" s="98">
        <v>9</v>
      </c>
      <c r="I112" s="98">
        <v>2</v>
      </c>
      <c r="J112" s="101">
        <f t="shared" si="23"/>
        <v>75</v>
      </c>
      <c r="K112" s="101">
        <f t="shared" si="24"/>
        <v>31</v>
      </c>
      <c r="L112" s="98" t="s">
        <v>153</v>
      </c>
      <c r="M112" s="98">
        <v>0</v>
      </c>
      <c r="N112" s="98">
        <v>0</v>
      </c>
      <c r="O112" s="98">
        <v>0</v>
      </c>
      <c r="P112" s="98">
        <v>0</v>
      </c>
      <c r="Q112" s="98">
        <v>0</v>
      </c>
      <c r="R112" s="98">
        <v>0</v>
      </c>
      <c r="S112" s="98">
        <v>3</v>
      </c>
      <c r="T112" s="98">
        <v>0</v>
      </c>
      <c r="U112" s="101">
        <f t="shared" si="25"/>
        <v>3</v>
      </c>
      <c r="V112" s="101">
        <f t="shared" si="26"/>
        <v>0</v>
      </c>
      <c r="W112" s="98" t="s">
        <v>153</v>
      </c>
      <c r="X112" s="98">
        <v>1</v>
      </c>
      <c r="Y112" s="98">
        <v>1</v>
      </c>
      <c r="Z112" s="98">
        <v>1</v>
      </c>
      <c r="AA112" s="98">
        <v>1</v>
      </c>
      <c r="AB112" s="98">
        <v>4</v>
      </c>
      <c r="AC112" s="98">
        <v>4</v>
      </c>
      <c r="AD112" s="98">
        <v>4</v>
      </c>
      <c r="AE112" s="98">
        <v>0</v>
      </c>
      <c r="AF112" s="98">
        <v>2</v>
      </c>
      <c r="AG112" s="98">
        <v>3</v>
      </c>
      <c r="AH112" s="98">
        <v>0</v>
      </c>
      <c r="AI112" s="98">
        <v>0</v>
      </c>
      <c r="AJ112" s="98">
        <v>5</v>
      </c>
      <c r="AK112" s="98">
        <v>0</v>
      </c>
      <c r="AL112" s="98">
        <v>1</v>
      </c>
      <c r="AM112" s="98">
        <v>1</v>
      </c>
      <c r="AN112" s="102"/>
    </row>
    <row r="113" spans="1:40" ht="15" customHeight="1" x14ac:dyDescent="0.3">
      <c r="A113" s="98" t="s">
        <v>86</v>
      </c>
      <c r="B113" s="98">
        <v>708</v>
      </c>
      <c r="C113" s="98">
        <v>357</v>
      </c>
      <c r="D113" s="98">
        <v>323</v>
      </c>
      <c r="E113" s="98">
        <v>152</v>
      </c>
      <c r="F113" s="98">
        <v>326</v>
      </c>
      <c r="G113" s="98">
        <v>147</v>
      </c>
      <c r="H113" s="98">
        <v>205</v>
      </c>
      <c r="I113" s="98">
        <v>88</v>
      </c>
      <c r="J113" s="101">
        <f t="shared" si="23"/>
        <v>1562</v>
      </c>
      <c r="K113" s="101">
        <f t="shared" si="24"/>
        <v>744</v>
      </c>
      <c r="L113" s="98" t="s">
        <v>86</v>
      </c>
      <c r="M113" s="98">
        <v>127</v>
      </c>
      <c r="N113" s="98">
        <v>59</v>
      </c>
      <c r="O113" s="98">
        <v>122</v>
      </c>
      <c r="P113" s="98">
        <v>59</v>
      </c>
      <c r="Q113" s="98">
        <v>156</v>
      </c>
      <c r="R113" s="98">
        <v>76</v>
      </c>
      <c r="S113" s="98">
        <v>84</v>
      </c>
      <c r="T113" s="98">
        <v>37</v>
      </c>
      <c r="U113" s="101">
        <f t="shared" si="25"/>
        <v>489</v>
      </c>
      <c r="V113" s="101">
        <f t="shared" si="26"/>
        <v>231</v>
      </c>
      <c r="W113" s="98" t="s">
        <v>86</v>
      </c>
      <c r="X113" s="98">
        <v>11</v>
      </c>
      <c r="Y113" s="98">
        <v>8</v>
      </c>
      <c r="Z113" s="98">
        <v>8</v>
      </c>
      <c r="AA113" s="98">
        <v>6</v>
      </c>
      <c r="AB113" s="98">
        <v>33</v>
      </c>
      <c r="AC113" s="98">
        <v>29</v>
      </c>
      <c r="AD113" s="98">
        <v>28</v>
      </c>
      <c r="AE113" s="98">
        <v>1</v>
      </c>
      <c r="AF113" s="98">
        <v>36</v>
      </c>
      <c r="AG113" s="98">
        <v>7</v>
      </c>
      <c r="AH113" s="98">
        <v>0</v>
      </c>
      <c r="AI113" s="98">
        <v>2</v>
      </c>
      <c r="AJ113" s="98">
        <v>45</v>
      </c>
      <c r="AK113" s="98">
        <v>7</v>
      </c>
      <c r="AL113" s="98">
        <v>5</v>
      </c>
      <c r="AM113" s="98">
        <v>5</v>
      </c>
      <c r="AN113" s="102"/>
    </row>
    <row r="114" spans="1:40" ht="15" customHeight="1" x14ac:dyDescent="0.3">
      <c r="A114" s="98" t="s">
        <v>89</v>
      </c>
      <c r="B114" s="98">
        <v>396</v>
      </c>
      <c r="C114" s="98">
        <v>191</v>
      </c>
      <c r="D114" s="98">
        <v>274</v>
      </c>
      <c r="E114" s="98">
        <v>138</v>
      </c>
      <c r="F114" s="98">
        <v>177</v>
      </c>
      <c r="G114" s="98">
        <v>86</v>
      </c>
      <c r="H114" s="98">
        <v>201</v>
      </c>
      <c r="I114" s="98">
        <v>83</v>
      </c>
      <c r="J114" s="101">
        <f t="shared" si="23"/>
        <v>1048</v>
      </c>
      <c r="K114" s="101">
        <f t="shared" si="24"/>
        <v>498</v>
      </c>
      <c r="L114" s="98" t="s">
        <v>89</v>
      </c>
      <c r="M114" s="98">
        <v>74</v>
      </c>
      <c r="N114" s="98">
        <v>40</v>
      </c>
      <c r="O114" s="98">
        <v>70</v>
      </c>
      <c r="P114" s="98">
        <v>35</v>
      </c>
      <c r="Q114" s="98">
        <v>41</v>
      </c>
      <c r="R114" s="98">
        <v>24</v>
      </c>
      <c r="S114" s="98">
        <v>78</v>
      </c>
      <c r="T114" s="98">
        <v>31</v>
      </c>
      <c r="U114" s="101">
        <f t="shared" si="25"/>
        <v>263</v>
      </c>
      <c r="V114" s="101">
        <f t="shared" si="26"/>
        <v>130</v>
      </c>
      <c r="W114" s="98" t="s">
        <v>89</v>
      </c>
      <c r="X114" s="98">
        <v>5</v>
      </c>
      <c r="Y114" s="98">
        <v>5</v>
      </c>
      <c r="Z114" s="98">
        <v>5</v>
      </c>
      <c r="AA114" s="98">
        <v>4</v>
      </c>
      <c r="AB114" s="98">
        <v>19</v>
      </c>
      <c r="AC114" s="98">
        <v>19</v>
      </c>
      <c r="AD114" s="98">
        <v>18</v>
      </c>
      <c r="AE114" s="98">
        <v>1</v>
      </c>
      <c r="AF114" s="98">
        <v>24</v>
      </c>
      <c r="AG114" s="98">
        <v>1</v>
      </c>
      <c r="AH114" s="98">
        <v>0</v>
      </c>
      <c r="AI114" s="98">
        <v>0</v>
      </c>
      <c r="AJ114" s="98">
        <v>25</v>
      </c>
      <c r="AK114" s="98">
        <v>7</v>
      </c>
      <c r="AL114" s="98">
        <v>3</v>
      </c>
      <c r="AM114" s="98">
        <v>3</v>
      </c>
      <c r="AN114" s="102"/>
    </row>
    <row r="115" spans="1:40" ht="15" customHeight="1" x14ac:dyDescent="0.3">
      <c r="A115" s="98" t="s">
        <v>90</v>
      </c>
      <c r="B115" s="98">
        <v>556</v>
      </c>
      <c r="C115" s="98">
        <v>202</v>
      </c>
      <c r="D115" s="98">
        <v>236</v>
      </c>
      <c r="E115" s="98">
        <v>84</v>
      </c>
      <c r="F115" s="98">
        <v>204</v>
      </c>
      <c r="G115" s="98">
        <v>55</v>
      </c>
      <c r="H115" s="98">
        <v>173</v>
      </c>
      <c r="I115" s="98">
        <v>62</v>
      </c>
      <c r="J115" s="101">
        <f t="shared" si="23"/>
        <v>1169</v>
      </c>
      <c r="K115" s="101">
        <f t="shared" si="24"/>
        <v>403</v>
      </c>
      <c r="L115" s="98" t="s">
        <v>90</v>
      </c>
      <c r="M115" s="98">
        <v>79</v>
      </c>
      <c r="N115" s="98">
        <v>21</v>
      </c>
      <c r="O115" s="98">
        <v>31</v>
      </c>
      <c r="P115" s="98">
        <v>7</v>
      </c>
      <c r="Q115" s="98">
        <v>30</v>
      </c>
      <c r="R115" s="98">
        <v>6</v>
      </c>
      <c r="S115" s="98">
        <v>57</v>
      </c>
      <c r="T115" s="98">
        <v>16</v>
      </c>
      <c r="U115" s="101">
        <f t="shared" si="25"/>
        <v>197</v>
      </c>
      <c r="V115" s="101">
        <f t="shared" si="26"/>
        <v>50</v>
      </c>
      <c r="W115" s="98" t="s">
        <v>90</v>
      </c>
      <c r="X115" s="98">
        <v>11</v>
      </c>
      <c r="Y115" s="98">
        <v>5</v>
      </c>
      <c r="Z115" s="98">
        <v>5</v>
      </c>
      <c r="AA115" s="98">
        <v>5</v>
      </c>
      <c r="AB115" s="98">
        <v>26</v>
      </c>
      <c r="AC115" s="98">
        <v>22</v>
      </c>
      <c r="AD115" s="98">
        <v>21</v>
      </c>
      <c r="AE115" s="98">
        <v>1</v>
      </c>
      <c r="AF115" s="98">
        <v>38</v>
      </c>
      <c r="AG115" s="98">
        <v>0</v>
      </c>
      <c r="AH115" s="98">
        <v>3</v>
      </c>
      <c r="AI115" s="98">
        <v>2</v>
      </c>
      <c r="AJ115" s="98">
        <v>43</v>
      </c>
      <c r="AK115" s="98">
        <v>8</v>
      </c>
      <c r="AL115" s="98">
        <v>4</v>
      </c>
      <c r="AM115" s="98">
        <v>4</v>
      </c>
      <c r="AN115" s="102"/>
    </row>
    <row r="116" spans="1:40" ht="15" customHeight="1" x14ac:dyDescent="0.3">
      <c r="A116" s="98" t="s">
        <v>91</v>
      </c>
      <c r="B116" s="98">
        <v>1197</v>
      </c>
      <c r="C116" s="98">
        <v>467</v>
      </c>
      <c r="D116" s="98">
        <v>666</v>
      </c>
      <c r="E116" s="98">
        <v>224</v>
      </c>
      <c r="F116" s="98">
        <v>614</v>
      </c>
      <c r="G116" s="98">
        <v>216</v>
      </c>
      <c r="H116" s="98">
        <v>530</v>
      </c>
      <c r="I116" s="98">
        <v>168</v>
      </c>
      <c r="J116" s="101">
        <f t="shared" si="23"/>
        <v>3007</v>
      </c>
      <c r="K116" s="101">
        <f t="shared" si="24"/>
        <v>1075</v>
      </c>
      <c r="L116" s="98" t="s">
        <v>91</v>
      </c>
      <c r="M116" s="98">
        <v>97</v>
      </c>
      <c r="N116" s="98">
        <v>38</v>
      </c>
      <c r="O116" s="98">
        <v>55</v>
      </c>
      <c r="P116" s="98">
        <v>21</v>
      </c>
      <c r="Q116" s="98">
        <v>76</v>
      </c>
      <c r="R116" s="98">
        <v>29</v>
      </c>
      <c r="S116" s="98">
        <v>166</v>
      </c>
      <c r="T116" s="98">
        <v>56</v>
      </c>
      <c r="U116" s="101">
        <f t="shared" si="25"/>
        <v>394</v>
      </c>
      <c r="V116" s="101">
        <f t="shared" si="26"/>
        <v>144</v>
      </c>
      <c r="W116" s="98" t="s">
        <v>91</v>
      </c>
      <c r="X116" s="98">
        <v>20</v>
      </c>
      <c r="Y116" s="98">
        <v>16</v>
      </c>
      <c r="Z116" s="98">
        <v>16</v>
      </c>
      <c r="AA116" s="98">
        <v>13</v>
      </c>
      <c r="AB116" s="98">
        <v>65</v>
      </c>
      <c r="AC116" s="98">
        <v>71</v>
      </c>
      <c r="AD116" s="98">
        <v>70</v>
      </c>
      <c r="AE116" s="98">
        <v>1</v>
      </c>
      <c r="AF116" s="98">
        <v>87</v>
      </c>
      <c r="AG116" s="98">
        <v>9</v>
      </c>
      <c r="AH116" s="98">
        <v>0</v>
      </c>
      <c r="AI116" s="98">
        <v>0</v>
      </c>
      <c r="AJ116" s="98">
        <v>96</v>
      </c>
      <c r="AK116" s="98">
        <v>31</v>
      </c>
      <c r="AL116" s="98">
        <v>13</v>
      </c>
      <c r="AM116" s="98">
        <v>13</v>
      </c>
      <c r="AN116" s="102"/>
    </row>
    <row r="117" spans="1:40" ht="15" customHeight="1" x14ac:dyDescent="0.3">
      <c r="A117" s="98" t="s">
        <v>92</v>
      </c>
      <c r="B117" s="98">
        <v>818</v>
      </c>
      <c r="C117" s="98">
        <v>407</v>
      </c>
      <c r="D117" s="98">
        <v>430</v>
      </c>
      <c r="E117" s="98">
        <v>182</v>
      </c>
      <c r="F117" s="98">
        <v>345</v>
      </c>
      <c r="G117" s="98">
        <v>150</v>
      </c>
      <c r="H117" s="98">
        <v>267</v>
      </c>
      <c r="I117" s="98">
        <v>115</v>
      </c>
      <c r="J117" s="101">
        <f t="shared" si="23"/>
        <v>1860</v>
      </c>
      <c r="K117" s="101">
        <f t="shared" si="24"/>
        <v>854</v>
      </c>
      <c r="L117" s="98" t="s">
        <v>92</v>
      </c>
      <c r="M117" s="98">
        <v>125</v>
      </c>
      <c r="N117" s="98">
        <v>50</v>
      </c>
      <c r="O117" s="98">
        <v>83</v>
      </c>
      <c r="P117" s="98">
        <v>33</v>
      </c>
      <c r="Q117" s="98">
        <v>102</v>
      </c>
      <c r="R117" s="98">
        <v>47</v>
      </c>
      <c r="S117" s="98">
        <v>83</v>
      </c>
      <c r="T117" s="98">
        <v>47</v>
      </c>
      <c r="U117" s="101">
        <f t="shared" si="25"/>
        <v>393</v>
      </c>
      <c r="V117" s="101">
        <f t="shared" si="26"/>
        <v>177</v>
      </c>
      <c r="W117" s="98" t="s">
        <v>92</v>
      </c>
      <c r="X117" s="98">
        <v>19</v>
      </c>
      <c r="Y117" s="98">
        <v>11</v>
      </c>
      <c r="Z117" s="98">
        <v>8</v>
      </c>
      <c r="AA117" s="98">
        <v>6</v>
      </c>
      <c r="AB117" s="98">
        <v>44</v>
      </c>
      <c r="AC117" s="98">
        <v>32</v>
      </c>
      <c r="AD117" s="98">
        <v>30</v>
      </c>
      <c r="AE117" s="98">
        <v>2</v>
      </c>
      <c r="AF117" s="98">
        <v>47</v>
      </c>
      <c r="AG117" s="98">
        <v>5</v>
      </c>
      <c r="AH117" s="98">
        <v>0</v>
      </c>
      <c r="AI117" s="98">
        <v>0</v>
      </c>
      <c r="AJ117" s="98">
        <v>52</v>
      </c>
      <c r="AK117" s="98">
        <v>13</v>
      </c>
      <c r="AL117" s="98">
        <v>4</v>
      </c>
      <c r="AM117" s="98">
        <v>4</v>
      </c>
      <c r="AN117" s="102"/>
    </row>
    <row r="118" spans="1:40" ht="15" customHeight="1" x14ac:dyDescent="0.3">
      <c r="A118" s="98" t="s">
        <v>93</v>
      </c>
      <c r="B118" s="98">
        <v>270</v>
      </c>
      <c r="C118" s="98">
        <v>112</v>
      </c>
      <c r="D118" s="98">
        <v>121</v>
      </c>
      <c r="E118" s="98">
        <v>49</v>
      </c>
      <c r="F118" s="98">
        <v>134</v>
      </c>
      <c r="G118" s="98">
        <v>56</v>
      </c>
      <c r="H118" s="98">
        <v>86</v>
      </c>
      <c r="I118" s="98">
        <v>31</v>
      </c>
      <c r="J118" s="101">
        <f t="shared" si="23"/>
        <v>611</v>
      </c>
      <c r="K118" s="101">
        <f t="shared" si="24"/>
        <v>248</v>
      </c>
      <c r="L118" s="98" t="s">
        <v>93</v>
      </c>
      <c r="M118" s="98">
        <v>35</v>
      </c>
      <c r="N118" s="98">
        <v>14</v>
      </c>
      <c r="O118" s="98">
        <v>17</v>
      </c>
      <c r="P118" s="98">
        <v>6</v>
      </c>
      <c r="Q118" s="98">
        <v>29</v>
      </c>
      <c r="R118" s="98">
        <v>11</v>
      </c>
      <c r="S118" s="98">
        <v>33</v>
      </c>
      <c r="T118" s="98">
        <v>14</v>
      </c>
      <c r="U118" s="101">
        <f t="shared" si="25"/>
        <v>114</v>
      </c>
      <c r="V118" s="101">
        <f t="shared" si="26"/>
        <v>45</v>
      </c>
      <c r="W118" s="98" t="s">
        <v>93</v>
      </c>
      <c r="X118" s="98">
        <v>5</v>
      </c>
      <c r="Y118" s="98">
        <v>4</v>
      </c>
      <c r="Z118" s="98">
        <v>3</v>
      </c>
      <c r="AA118" s="98">
        <v>2</v>
      </c>
      <c r="AB118" s="98">
        <v>14</v>
      </c>
      <c r="AC118" s="98">
        <v>18</v>
      </c>
      <c r="AD118" s="98">
        <v>12</v>
      </c>
      <c r="AE118" s="98">
        <v>6</v>
      </c>
      <c r="AF118" s="98">
        <v>19</v>
      </c>
      <c r="AG118" s="98">
        <v>2</v>
      </c>
      <c r="AH118" s="98">
        <v>1</v>
      </c>
      <c r="AI118" s="98">
        <v>0</v>
      </c>
      <c r="AJ118" s="98">
        <v>22</v>
      </c>
      <c r="AK118" s="98">
        <v>7</v>
      </c>
      <c r="AL118" s="98">
        <v>3</v>
      </c>
      <c r="AM118" s="98">
        <v>3</v>
      </c>
      <c r="AN118" s="102"/>
    </row>
    <row r="119" spans="1:40" ht="15" customHeight="1" x14ac:dyDescent="0.3">
      <c r="A119" s="98" t="s">
        <v>94</v>
      </c>
      <c r="B119" s="98">
        <v>68</v>
      </c>
      <c r="C119" s="98">
        <v>32</v>
      </c>
      <c r="D119" s="98">
        <v>36</v>
      </c>
      <c r="E119" s="98">
        <v>16</v>
      </c>
      <c r="F119" s="98">
        <v>30</v>
      </c>
      <c r="G119" s="98">
        <v>14</v>
      </c>
      <c r="H119" s="98">
        <v>37</v>
      </c>
      <c r="I119" s="98">
        <v>20</v>
      </c>
      <c r="J119" s="101">
        <f t="shared" si="23"/>
        <v>171</v>
      </c>
      <c r="K119" s="101">
        <f t="shared" si="24"/>
        <v>82</v>
      </c>
      <c r="L119" s="98" t="s">
        <v>94</v>
      </c>
      <c r="M119" s="98">
        <v>24</v>
      </c>
      <c r="N119" s="98">
        <v>11</v>
      </c>
      <c r="O119" s="98">
        <v>8</v>
      </c>
      <c r="P119" s="98">
        <v>1</v>
      </c>
      <c r="Q119" s="98">
        <v>5</v>
      </c>
      <c r="R119" s="98">
        <v>1</v>
      </c>
      <c r="S119" s="98">
        <v>7</v>
      </c>
      <c r="T119" s="98">
        <v>5</v>
      </c>
      <c r="U119" s="101">
        <f t="shared" si="25"/>
        <v>44</v>
      </c>
      <c r="V119" s="101">
        <f t="shared" si="26"/>
        <v>18</v>
      </c>
      <c r="W119" s="98" t="s">
        <v>94</v>
      </c>
      <c r="X119" s="98">
        <v>2</v>
      </c>
      <c r="Y119" s="98">
        <v>1</v>
      </c>
      <c r="Z119" s="98">
        <v>1</v>
      </c>
      <c r="AA119" s="98">
        <v>1</v>
      </c>
      <c r="AB119" s="98">
        <v>5</v>
      </c>
      <c r="AC119" s="98">
        <v>6</v>
      </c>
      <c r="AD119" s="98">
        <v>6</v>
      </c>
      <c r="AE119" s="98">
        <v>0</v>
      </c>
      <c r="AF119" s="98">
        <v>3</v>
      </c>
      <c r="AG119" s="98">
        <v>1</v>
      </c>
      <c r="AH119" s="98">
        <v>0</v>
      </c>
      <c r="AI119" s="98">
        <v>0</v>
      </c>
      <c r="AJ119" s="98">
        <v>4</v>
      </c>
      <c r="AK119" s="98">
        <v>1</v>
      </c>
      <c r="AL119" s="98">
        <v>2</v>
      </c>
      <c r="AM119" s="98">
        <v>1</v>
      </c>
      <c r="AN119" s="102">
        <v>1</v>
      </c>
    </row>
    <row r="120" spans="1:40" ht="15" customHeight="1" x14ac:dyDescent="0.3">
      <c r="A120" s="98" t="s">
        <v>95</v>
      </c>
      <c r="B120" s="98">
        <v>646</v>
      </c>
      <c r="C120" s="98">
        <v>278</v>
      </c>
      <c r="D120" s="98">
        <v>377</v>
      </c>
      <c r="E120" s="98">
        <v>157</v>
      </c>
      <c r="F120" s="98">
        <v>301</v>
      </c>
      <c r="G120" s="98">
        <v>108</v>
      </c>
      <c r="H120" s="98">
        <v>356</v>
      </c>
      <c r="I120" s="98">
        <v>126</v>
      </c>
      <c r="J120" s="101">
        <f t="shared" si="23"/>
        <v>1680</v>
      </c>
      <c r="K120" s="101">
        <f t="shared" si="24"/>
        <v>669</v>
      </c>
      <c r="L120" s="98" t="s">
        <v>95</v>
      </c>
      <c r="M120" s="98">
        <v>57</v>
      </c>
      <c r="N120" s="98">
        <v>28</v>
      </c>
      <c r="O120" s="98">
        <v>53</v>
      </c>
      <c r="P120" s="98">
        <v>24</v>
      </c>
      <c r="Q120" s="98">
        <v>39</v>
      </c>
      <c r="R120" s="98">
        <v>19</v>
      </c>
      <c r="S120" s="98">
        <v>159</v>
      </c>
      <c r="T120" s="98">
        <v>65</v>
      </c>
      <c r="U120" s="101">
        <f t="shared" si="25"/>
        <v>308</v>
      </c>
      <c r="V120" s="101">
        <f t="shared" si="26"/>
        <v>136</v>
      </c>
      <c r="W120" s="98" t="s">
        <v>95</v>
      </c>
      <c r="X120" s="98">
        <v>12</v>
      </c>
      <c r="Y120" s="98">
        <v>9</v>
      </c>
      <c r="Z120" s="98">
        <v>9</v>
      </c>
      <c r="AA120" s="98">
        <v>9</v>
      </c>
      <c r="AB120" s="98">
        <v>39</v>
      </c>
      <c r="AC120" s="98">
        <v>40</v>
      </c>
      <c r="AD120" s="98">
        <v>38</v>
      </c>
      <c r="AE120" s="98">
        <v>2</v>
      </c>
      <c r="AF120" s="98">
        <v>53</v>
      </c>
      <c r="AG120" s="98">
        <v>3</v>
      </c>
      <c r="AH120" s="98">
        <v>1</v>
      </c>
      <c r="AI120" s="98">
        <v>1</v>
      </c>
      <c r="AJ120" s="98">
        <v>58</v>
      </c>
      <c r="AK120" s="98">
        <v>15</v>
      </c>
      <c r="AL120" s="98">
        <v>6</v>
      </c>
      <c r="AM120" s="98">
        <v>6</v>
      </c>
      <c r="AN120" s="102"/>
    </row>
    <row r="121" spans="1:40" ht="15" customHeight="1" x14ac:dyDescent="0.3">
      <c r="A121" s="98" t="s">
        <v>96</v>
      </c>
      <c r="B121" s="98">
        <v>73</v>
      </c>
      <c r="C121" s="98">
        <v>31</v>
      </c>
      <c r="D121" s="98">
        <v>37</v>
      </c>
      <c r="E121" s="98">
        <v>22</v>
      </c>
      <c r="F121" s="98">
        <v>26</v>
      </c>
      <c r="G121" s="98">
        <v>11</v>
      </c>
      <c r="H121" s="98">
        <v>20</v>
      </c>
      <c r="I121" s="98">
        <v>7</v>
      </c>
      <c r="J121" s="101">
        <f t="shared" si="23"/>
        <v>156</v>
      </c>
      <c r="K121" s="101">
        <f t="shared" si="24"/>
        <v>71</v>
      </c>
      <c r="L121" s="98" t="s">
        <v>96</v>
      </c>
      <c r="M121" s="98">
        <v>8</v>
      </c>
      <c r="N121" s="98">
        <v>3</v>
      </c>
      <c r="O121" s="98">
        <v>3</v>
      </c>
      <c r="P121" s="98">
        <v>2</v>
      </c>
      <c r="Q121" s="98">
        <v>0</v>
      </c>
      <c r="R121" s="98">
        <v>0</v>
      </c>
      <c r="S121" s="98">
        <v>7</v>
      </c>
      <c r="T121" s="98">
        <v>3</v>
      </c>
      <c r="U121" s="101">
        <f t="shared" si="25"/>
        <v>18</v>
      </c>
      <c r="V121" s="101">
        <f t="shared" si="26"/>
        <v>8</v>
      </c>
      <c r="W121" s="98" t="s">
        <v>96</v>
      </c>
      <c r="X121" s="98">
        <v>2</v>
      </c>
      <c r="Y121" s="98">
        <v>2</v>
      </c>
      <c r="Z121" s="98">
        <v>2</v>
      </c>
      <c r="AA121" s="98">
        <v>2</v>
      </c>
      <c r="AB121" s="98">
        <v>8</v>
      </c>
      <c r="AC121" s="98">
        <v>8</v>
      </c>
      <c r="AD121" s="98">
        <v>8</v>
      </c>
      <c r="AE121" s="98">
        <v>0</v>
      </c>
      <c r="AF121" s="98">
        <v>10</v>
      </c>
      <c r="AG121" s="98">
        <v>1</v>
      </c>
      <c r="AH121" s="98">
        <v>0</v>
      </c>
      <c r="AI121" s="98">
        <v>0</v>
      </c>
      <c r="AJ121" s="98">
        <v>11</v>
      </c>
      <c r="AK121" s="98">
        <v>1</v>
      </c>
      <c r="AL121" s="98">
        <v>2</v>
      </c>
      <c r="AM121" s="98">
        <v>2</v>
      </c>
      <c r="AN121" s="102"/>
    </row>
    <row r="122" spans="1:40" ht="15" customHeight="1" x14ac:dyDescent="0.3">
      <c r="A122" s="98" t="s">
        <v>97</v>
      </c>
      <c r="B122" s="98">
        <v>475</v>
      </c>
      <c r="C122" s="98">
        <v>213</v>
      </c>
      <c r="D122" s="98">
        <v>270</v>
      </c>
      <c r="E122" s="98">
        <v>138</v>
      </c>
      <c r="F122" s="98">
        <v>210</v>
      </c>
      <c r="G122" s="98">
        <v>88</v>
      </c>
      <c r="H122" s="98">
        <v>169</v>
      </c>
      <c r="I122" s="98">
        <v>69</v>
      </c>
      <c r="J122" s="101">
        <f t="shared" si="23"/>
        <v>1124</v>
      </c>
      <c r="K122" s="101">
        <f t="shared" si="24"/>
        <v>508</v>
      </c>
      <c r="L122" s="98" t="s">
        <v>97</v>
      </c>
      <c r="M122" s="98">
        <v>62</v>
      </c>
      <c r="N122" s="98">
        <v>31</v>
      </c>
      <c r="O122" s="98">
        <v>43</v>
      </c>
      <c r="P122" s="98">
        <v>23</v>
      </c>
      <c r="Q122" s="98">
        <v>28</v>
      </c>
      <c r="R122" s="98">
        <v>14</v>
      </c>
      <c r="S122" s="98">
        <v>84</v>
      </c>
      <c r="T122" s="98">
        <v>37</v>
      </c>
      <c r="U122" s="101">
        <f t="shared" si="25"/>
        <v>217</v>
      </c>
      <c r="V122" s="101">
        <f t="shared" si="26"/>
        <v>105</v>
      </c>
      <c r="W122" s="98" t="s">
        <v>97</v>
      </c>
      <c r="X122" s="98">
        <v>11</v>
      </c>
      <c r="Y122" s="98">
        <v>9</v>
      </c>
      <c r="Z122" s="98">
        <v>8</v>
      </c>
      <c r="AA122" s="98">
        <v>8</v>
      </c>
      <c r="AB122" s="98">
        <v>36</v>
      </c>
      <c r="AC122" s="98">
        <v>32</v>
      </c>
      <c r="AD122" s="98">
        <v>31</v>
      </c>
      <c r="AE122" s="98">
        <v>1</v>
      </c>
      <c r="AF122" s="98">
        <v>51</v>
      </c>
      <c r="AG122" s="98">
        <v>2</v>
      </c>
      <c r="AH122" s="98">
        <v>0</v>
      </c>
      <c r="AI122" s="98">
        <v>1</v>
      </c>
      <c r="AJ122" s="98">
        <v>54</v>
      </c>
      <c r="AK122" s="98">
        <v>8</v>
      </c>
      <c r="AL122" s="98">
        <v>9</v>
      </c>
      <c r="AM122" s="98">
        <v>8</v>
      </c>
      <c r="AN122" s="102">
        <v>1</v>
      </c>
    </row>
    <row r="123" spans="1:40" x14ac:dyDescent="0.25">
      <c r="A123" s="205"/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05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05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</row>
    <row r="124" spans="1:40" x14ac:dyDescent="0.25">
      <c r="A124" s="152" t="s">
        <v>303</v>
      </c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 t="s">
        <v>182</v>
      </c>
      <c r="M124" s="152"/>
      <c r="N124" s="152"/>
      <c r="O124" s="152"/>
      <c r="P124" s="152"/>
      <c r="Q124" s="152"/>
      <c r="R124" s="152"/>
      <c r="S124" s="152"/>
      <c r="T124" s="169"/>
      <c r="U124" s="152"/>
      <c r="V124" s="152"/>
      <c r="W124" s="152" t="s">
        <v>253</v>
      </c>
      <c r="X124" s="152"/>
      <c r="Y124" s="152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</row>
    <row r="125" spans="1:40" x14ac:dyDescent="0.25">
      <c r="A125" s="152" t="s">
        <v>11</v>
      </c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 t="s">
        <v>11</v>
      </c>
      <c r="M125" s="152"/>
      <c r="N125" s="152"/>
      <c r="O125" s="152"/>
      <c r="P125" s="152"/>
      <c r="Q125" s="152"/>
      <c r="R125" s="152"/>
      <c r="S125" s="152"/>
      <c r="T125" s="169"/>
      <c r="U125" s="152"/>
      <c r="V125" s="152"/>
      <c r="W125" s="152" t="s">
        <v>23</v>
      </c>
      <c r="X125" s="152"/>
      <c r="Y125" s="152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</row>
    <row r="126" spans="1:40" x14ac:dyDescent="0.25">
      <c r="A126" s="152" t="s">
        <v>149</v>
      </c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52" t="s">
        <v>149</v>
      </c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52" t="s">
        <v>149</v>
      </c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</row>
    <row r="128" spans="1:40" x14ac:dyDescent="0.25">
      <c r="A128" s="201" t="s">
        <v>334</v>
      </c>
      <c r="H128" s="167" t="s">
        <v>368</v>
      </c>
      <c r="L128" s="201" t="s">
        <v>334</v>
      </c>
      <c r="S128" s="167" t="s">
        <v>368</v>
      </c>
      <c r="W128" s="201" t="s">
        <v>334</v>
      </c>
      <c r="AK128" s="167" t="s">
        <v>368</v>
      </c>
    </row>
    <row r="130" spans="1:40" x14ac:dyDescent="0.25">
      <c r="A130" s="96"/>
      <c r="B130" s="41" t="s">
        <v>338</v>
      </c>
      <c r="C130" s="97"/>
      <c r="D130" s="41" t="s">
        <v>339</v>
      </c>
      <c r="E130" s="97"/>
      <c r="F130" s="41" t="s">
        <v>340</v>
      </c>
      <c r="G130" s="97"/>
      <c r="H130" s="41" t="s">
        <v>341</v>
      </c>
      <c r="I130" s="97"/>
      <c r="J130" s="41" t="s">
        <v>324</v>
      </c>
      <c r="K130" s="97"/>
      <c r="L130" s="96"/>
      <c r="M130" s="41" t="s">
        <v>338</v>
      </c>
      <c r="N130" s="97"/>
      <c r="O130" s="41" t="s">
        <v>339</v>
      </c>
      <c r="P130" s="97"/>
      <c r="Q130" s="41" t="s">
        <v>340</v>
      </c>
      <c r="R130" s="97"/>
      <c r="S130" s="41" t="s">
        <v>341</v>
      </c>
      <c r="T130" s="97"/>
      <c r="U130" s="41" t="s">
        <v>324</v>
      </c>
      <c r="V130" s="97"/>
      <c r="W130" s="287"/>
      <c r="X130" s="459" t="s">
        <v>164</v>
      </c>
      <c r="Y130" s="460"/>
      <c r="Z130" s="460"/>
      <c r="AA130" s="460"/>
      <c r="AB130" s="461"/>
      <c r="AC130" s="306" t="s">
        <v>7</v>
      </c>
      <c r="AD130" s="355"/>
      <c r="AE130" s="118"/>
      <c r="AF130" s="306" t="s">
        <v>527</v>
      </c>
      <c r="AG130" s="360"/>
      <c r="AH130" s="118"/>
      <c r="AI130" s="247"/>
      <c r="AJ130" s="117"/>
      <c r="AK130" s="361" t="s">
        <v>528</v>
      </c>
      <c r="AL130" s="306" t="s">
        <v>529</v>
      </c>
      <c r="AM130" s="355"/>
      <c r="AN130" s="362">
        <v>0</v>
      </c>
    </row>
    <row r="131" spans="1:40" ht="20.5" x14ac:dyDescent="0.25">
      <c r="A131" s="205" t="s">
        <v>21</v>
      </c>
      <c r="B131" s="44" t="s">
        <v>375</v>
      </c>
      <c r="C131" s="44" t="s">
        <v>330</v>
      </c>
      <c r="D131" s="44" t="s">
        <v>375</v>
      </c>
      <c r="E131" s="44" t="s">
        <v>330</v>
      </c>
      <c r="F131" s="44" t="s">
        <v>375</v>
      </c>
      <c r="G131" s="44" t="s">
        <v>330</v>
      </c>
      <c r="H131" s="44" t="s">
        <v>375</v>
      </c>
      <c r="I131" s="44" t="s">
        <v>330</v>
      </c>
      <c r="J131" s="44" t="s">
        <v>375</v>
      </c>
      <c r="K131" s="44" t="s">
        <v>330</v>
      </c>
      <c r="L131" s="205" t="s">
        <v>21</v>
      </c>
      <c r="M131" s="44" t="s">
        <v>375</v>
      </c>
      <c r="N131" s="44" t="s">
        <v>330</v>
      </c>
      <c r="O131" s="44" t="s">
        <v>375</v>
      </c>
      <c r="P131" s="44" t="s">
        <v>330</v>
      </c>
      <c r="Q131" s="44" t="s">
        <v>375</v>
      </c>
      <c r="R131" s="44" t="s">
        <v>330</v>
      </c>
      <c r="S131" s="44" t="s">
        <v>375</v>
      </c>
      <c r="T131" s="44" t="s">
        <v>330</v>
      </c>
      <c r="U131" s="44" t="s">
        <v>375</v>
      </c>
      <c r="V131" s="44" t="s">
        <v>330</v>
      </c>
      <c r="W131" s="289" t="s">
        <v>21</v>
      </c>
      <c r="X131" s="381" t="s">
        <v>342</v>
      </c>
      <c r="Y131" s="381" t="s">
        <v>343</v>
      </c>
      <c r="Z131" s="381" t="s">
        <v>344</v>
      </c>
      <c r="AA131" s="381" t="s">
        <v>345</v>
      </c>
      <c r="AB131" s="358" t="s">
        <v>324</v>
      </c>
      <c r="AC131" s="315" t="s">
        <v>535</v>
      </c>
      <c r="AD131" s="364" t="s">
        <v>536</v>
      </c>
      <c r="AE131" s="364" t="s">
        <v>537</v>
      </c>
      <c r="AF131" s="365" t="s">
        <v>538</v>
      </c>
      <c r="AG131" s="253" t="s">
        <v>539</v>
      </c>
      <c r="AH131" s="253" t="s">
        <v>346</v>
      </c>
      <c r="AI131" s="253" t="s">
        <v>540</v>
      </c>
      <c r="AJ131" s="366" t="s">
        <v>541</v>
      </c>
      <c r="AK131" s="367" t="s">
        <v>158</v>
      </c>
      <c r="AL131" s="368" t="s">
        <v>175</v>
      </c>
      <c r="AM131" s="307" t="s">
        <v>170</v>
      </c>
      <c r="AN131" s="368" t="s">
        <v>176</v>
      </c>
    </row>
    <row r="132" spans="1:40" x14ac:dyDescent="0.25">
      <c r="A132" s="98"/>
      <c r="B132" s="211"/>
      <c r="C132" s="211"/>
      <c r="D132" s="211"/>
      <c r="E132" s="211"/>
      <c r="F132" s="211"/>
      <c r="G132" s="211"/>
      <c r="H132" s="211"/>
      <c r="I132" s="211"/>
      <c r="J132" s="211"/>
      <c r="K132" s="211"/>
      <c r="L132" s="98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87"/>
      <c r="X132" s="290"/>
      <c r="Y132" s="290"/>
      <c r="Z132" s="290"/>
      <c r="AA132" s="290"/>
      <c r="AB132" s="290"/>
      <c r="AC132" s="335"/>
      <c r="AD132" s="335"/>
      <c r="AE132" s="335"/>
      <c r="AF132" s="109"/>
      <c r="AG132" s="109"/>
      <c r="AH132" s="109"/>
      <c r="AI132" s="109"/>
      <c r="AJ132" s="109"/>
      <c r="AK132" s="335"/>
      <c r="AL132" s="109"/>
      <c r="AM132" s="352"/>
      <c r="AN132" s="211"/>
    </row>
    <row r="133" spans="1:40" s="34" customFormat="1" ht="13" x14ac:dyDescent="0.3">
      <c r="A133" s="12" t="s">
        <v>332</v>
      </c>
      <c r="B133" s="20">
        <f>SUM(B135:B152)</f>
        <v>16373</v>
      </c>
      <c r="C133" s="20">
        <f t="shared" ref="C133:K133" si="27">SUM(C135:C152)</f>
        <v>8261</v>
      </c>
      <c r="D133" s="20">
        <f t="shared" si="27"/>
        <v>10692</v>
      </c>
      <c r="E133" s="20">
        <f t="shared" si="27"/>
        <v>5298</v>
      </c>
      <c r="F133" s="20">
        <f t="shared" si="27"/>
        <v>7456</v>
      </c>
      <c r="G133" s="20">
        <f t="shared" si="27"/>
        <v>3655</v>
      </c>
      <c r="H133" s="20">
        <f t="shared" si="27"/>
        <v>8091</v>
      </c>
      <c r="I133" s="20">
        <f t="shared" si="27"/>
        <v>3900</v>
      </c>
      <c r="J133" s="20">
        <f t="shared" si="27"/>
        <v>42612</v>
      </c>
      <c r="K133" s="20">
        <f t="shared" si="27"/>
        <v>21114</v>
      </c>
      <c r="L133" s="12" t="s">
        <v>332</v>
      </c>
      <c r="M133" s="20">
        <f>SUM(M135:M152)</f>
        <v>2896</v>
      </c>
      <c r="N133" s="20">
        <f t="shared" ref="N133:V133" si="28">SUM(N135:N152)</f>
        <v>1460</v>
      </c>
      <c r="O133" s="20">
        <f t="shared" si="28"/>
        <v>1570</v>
      </c>
      <c r="P133" s="20">
        <f t="shared" si="28"/>
        <v>800</v>
      </c>
      <c r="Q133" s="20">
        <f t="shared" si="28"/>
        <v>1402</v>
      </c>
      <c r="R133" s="20">
        <f t="shared" si="28"/>
        <v>758</v>
      </c>
      <c r="S133" s="20">
        <f t="shared" si="28"/>
        <v>2625</v>
      </c>
      <c r="T133" s="20">
        <f t="shared" si="28"/>
        <v>1320</v>
      </c>
      <c r="U133" s="20">
        <f t="shared" si="28"/>
        <v>8493</v>
      </c>
      <c r="V133" s="20">
        <f t="shared" si="28"/>
        <v>4338</v>
      </c>
      <c r="W133" s="12" t="s">
        <v>332</v>
      </c>
      <c r="X133" s="20">
        <f>SUM(X135:X152)</f>
        <v>323</v>
      </c>
      <c r="Y133" s="20">
        <f t="shared" ref="Y133:AN133" si="29">SUM(Y135:Y152)</f>
        <v>230</v>
      </c>
      <c r="Z133" s="20">
        <f t="shared" si="29"/>
        <v>190</v>
      </c>
      <c r="AA133" s="20">
        <f t="shared" si="29"/>
        <v>191</v>
      </c>
      <c r="AB133" s="20">
        <f t="shared" si="29"/>
        <v>934</v>
      </c>
      <c r="AC133" s="20">
        <f t="shared" si="29"/>
        <v>854</v>
      </c>
      <c r="AD133" s="20">
        <f t="shared" si="29"/>
        <v>753</v>
      </c>
      <c r="AE133" s="20">
        <f t="shared" si="29"/>
        <v>101</v>
      </c>
      <c r="AF133" s="20">
        <f t="shared" si="29"/>
        <v>1087</v>
      </c>
      <c r="AG133" s="20">
        <f t="shared" si="29"/>
        <v>205</v>
      </c>
      <c r="AH133" s="20">
        <f t="shared" si="29"/>
        <v>47</v>
      </c>
      <c r="AI133" s="20">
        <f t="shared" si="29"/>
        <v>15</v>
      </c>
      <c r="AJ133" s="20">
        <f t="shared" si="29"/>
        <v>1354</v>
      </c>
      <c r="AK133" s="20">
        <f t="shared" si="29"/>
        <v>397</v>
      </c>
      <c r="AL133" s="20">
        <f t="shared" si="29"/>
        <v>139</v>
      </c>
      <c r="AM133" s="20">
        <f t="shared" si="29"/>
        <v>136</v>
      </c>
      <c r="AN133" s="20">
        <f t="shared" si="29"/>
        <v>3</v>
      </c>
    </row>
    <row r="134" spans="1:40" x14ac:dyDescent="0.25">
      <c r="A134" s="98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98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98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</row>
    <row r="135" spans="1:40" ht="15" customHeight="1" x14ac:dyDescent="0.3">
      <c r="A135" s="98" t="s">
        <v>522</v>
      </c>
      <c r="B135" s="98">
        <v>1465</v>
      </c>
      <c r="C135" s="98">
        <v>739</v>
      </c>
      <c r="D135" s="98">
        <v>1453</v>
      </c>
      <c r="E135" s="98">
        <v>785</v>
      </c>
      <c r="F135" s="98">
        <v>1351</v>
      </c>
      <c r="G135" s="98">
        <v>687</v>
      </c>
      <c r="H135" s="98">
        <v>1516</v>
      </c>
      <c r="I135" s="98">
        <v>782</v>
      </c>
      <c r="J135" s="101">
        <f>B135+D135+F135+H135</f>
        <v>5785</v>
      </c>
      <c r="K135" s="101">
        <f>+C135+E135+G135+I135</f>
        <v>2993</v>
      </c>
      <c r="L135" s="98" t="s">
        <v>522</v>
      </c>
      <c r="M135" s="98">
        <v>247</v>
      </c>
      <c r="N135" s="98">
        <v>132</v>
      </c>
      <c r="O135" s="98">
        <v>408</v>
      </c>
      <c r="P135" s="98">
        <v>228</v>
      </c>
      <c r="Q135" s="98">
        <v>382</v>
      </c>
      <c r="R135" s="98">
        <v>199</v>
      </c>
      <c r="S135" s="98">
        <v>419</v>
      </c>
      <c r="T135" s="98">
        <v>226</v>
      </c>
      <c r="U135" s="101">
        <f>M135+O135+Q135+S135</f>
        <v>1456</v>
      </c>
      <c r="V135" s="101">
        <f>N135+P135+R135+T135</f>
        <v>785</v>
      </c>
      <c r="W135" s="98" t="s">
        <v>522</v>
      </c>
      <c r="X135" s="98">
        <v>25</v>
      </c>
      <c r="Y135" s="98">
        <v>22</v>
      </c>
      <c r="Z135" s="98">
        <v>21</v>
      </c>
      <c r="AA135" s="98">
        <v>22</v>
      </c>
      <c r="AB135" s="98">
        <v>90</v>
      </c>
      <c r="AC135" s="98">
        <v>61</v>
      </c>
      <c r="AD135" s="98">
        <v>61</v>
      </c>
      <c r="AE135" s="98">
        <v>0</v>
      </c>
      <c r="AF135" s="98">
        <v>167</v>
      </c>
      <c r="AG135" s="98">
        <v>4</v>
      </c>
      <c r="AH135" s="98">
        <v>2</v>
      </c>
      <c r="AI135" s="98">
        <v>0</v>
      </c>
      <c r="AJ135" s="98">
        <v>173</v>
      </c>
      <c r="AK135" s="98">
        <v>81</v>
      </c>
      <c r="AL135" s="98">
        <v>3</v>
      </c>
      <c r="AM135" s="98">
        <v>3</v>
      </c>
      <c r="AN135" s="102"/>
    </row>
    <row r="136" spans="1:40" ht="15" customHeight="1" x14ac:dyDescent="0.3">
      <c r="A136" s="214" t="s">
        <v>52</v>
      </c>
      <c r="B136" s="98">
        <v>511</v>
      </c>
      <c r="C136" s="98">
        <v>262</v>
      </c>
      <c r="D136" s="98">
        <v>358</v>
      </c>
      <c r="E136" s="98">
        <v>189</v>
      </c>
      <c r="F136" s="98">
        <v>223</v>
      </c>
      <c r="G136" s="98">
        <v>99</v>
      </c>
      <c r="H136" s="98">
        <v>206</v>
      </c>
      <c r="I136" s="98">
        <v>86</v>
      </c>
      <c r="J136" s="101">
        <f>B136+D136+F136+H136</f>
        <v>1298</v>
      </c>
      <c r="K136" s="101">
        <f>+C136+E136+G136+I136</f>
        <v>636</v>
      </c>
      <c r="L136" s="214" t="s">
        <v>52</v>
      </c>
      <c r="M136" s="98">
        <v>135</v>
      </c>
      <c r="N136" s="98">
        <v>73</v>
      </c>
      <c r="O136" s="98">
        <v>37</v>
      </c>
      <c r="P136" s="98">
        <v>25</v>
      </c>
      <c r="Q136" s="98">
        <v>19</v>
      </c>
      <c r="R136" s="98">
        <v>7</v>
      </c>
      <c r="S136" s="98">
        <v>60</v>
      </c>
      <c r="T136" s="98">
        <v>29</v>
      </c>
      <c r="U136" s="101">
        <f>M136+O136+Q136+S136</f>
        <v>251</v>
      </c>
      <c r="V136" s="101">
        <f>N136+P136+R136+T136</f>
        <v>134</v>
      </c>
      <c r="W136" s="214" t="s">
        <v>52</v>
      </c>
      <c r="X136" s="98">
        <v>9</v>
      </c>
      <c r="Y136" s="98">
        <v>8</v>
      </c>
      <c r="Z136" s="98">
        <v>7</v>
      </c>
      <c r="AA136" s="98">
        <v>7</v>
      </c>
      <c r="AB136" s="98">
        <v>31</v>
      </c>
      <c r="AC136" s="98">
        <v>34</v>
      </c>
      <c r="AD136" s="98">
        <v>29</v>
      </c>
      <c r="AE136" s="98">
        <v>5</v>
      </c>
      <c r="AF136" s="98">
        <v>37</v>
      </c>
      <c r="AG136" s="98">
        <v>5</v>
      </c>
      <c r="AH136" s="98">
        <v>1</v>
      </c>
      <c r="AI136" s="98">
        <v>0</v>
      </c>
      <c r="AJ136" s="98">
        <v>43</v>
      </c>
      <c r="AK136" s="98">
        <v>11</v>
      </c>
      <c r="AL136" s="98">
        <v>8</v>
      </c>
      <c r="AM136" s="98">
        <v>8</v>
      </c>
      <c r="AN136" s="102"/>
    </row>
    <row r="137" spans="1:40" ht="15" customHeight="1" x14ac:dyDescent="0.3">
      <c r="A137" s="98" t="s">
        <v>36</v>
      </c>
      <c r="B137" s="98">
        <v>2064</v>
      </c>
      <c r="C137" s="98">
        <v>1101</v>
      </c>
      <c r="D137" s="98">
        <v>1198</v>
      </c>
      <c r="E137" s="98">
        <v>635</v>
      </c>
      <c r="F137" s="98">
        <v>1011</v>
      </c>
      <c r="G137" s="98">
        <v>521</v>
      </c>
      <c r="H137" s="98">
        <v>1002</v>
      </c>
      <c r="I137" s="98">
        <v>497</v>
      </c>
      <c r="J137" s="101">
        <f t="shared" ref="J137:J152" si="30">B137+D137+F137+H137</f>
        <v>5275</v>
      </c>
      <c r="K137" s="101">
        <f t="shared" ref="K137:K152" si="31">+C137+E137+G137+I137</f>
        <v>2754</v>
      </c>
      <c r="L137" s="98" t="s">
        <v>36</v>
      </c>
      <c r="M137" s="98">
        <v>287</v>
      </c>
      <c r="N137" s="98">
        <v>148</v>
      </c>
      <c r="O137" s="98">
        <v>105</v>
      </c>
      <c r="P137" s="98">
        <v>53</v>
      </c>
      <c r="Q137" s="98">
        <v>150</v>
      </c>
      <c r="R137" s="98">
        <v>87</v>
      </c>
      <c r="S137" s="98">
        <v>307</v>
      </c>
      <c r="T137" s="98">
        <v>160</v>
      </c>
      <c r="U137" s="101">
        <f t="shared" ref="U137:U152" si="32">M137+O137+Q137+S137</f>
        <v>849</v>
      </c>
      <c r="V137" s="101">
        <f t="shared" ref="V137:V152" si="33">N137+P137+R137+T137</f>
        <v>448</v>
      </c>
      <c r="W137" s="98" t="s">
        <v>36</v>
      </c>
      <c r="X137" s="98">
        <v>44</v>
      </c>
      <c r="Y137" s="98">
        <v>27</v>
      </c>
      <c r="Z137" s="98">
        <v>23</v>
      </c>
      <c r="AA137" s="98">
        <v>22</v>
      </c>
      <c r="AB137" s="98">
        <v>116</v>
      </c>
      <c r="AC137" s="98">
        <v>111</v>
      </c>
      <c r="AD137" s="98">
        <v>100</v>
      </c>
      <c r="AE137" s="98">
        <v>11</v>
      </c>
      <c r="AF137" s="98">
        <v>162</v>
      </c>
      <c r="AG137" s="98">
        <v>21</v>
      </c>
      <c r="AH137" s="98">
        <v>1</v>
      </c>
      <c r="AI137" s="98">
        <v>3</v>
      </c>
      <c r="AJ137" s="98">
        <v>187</v>
      </c>
      <c r="AK137" s="98">
        <v>61</v>
      </c>
      <c r="AL137" s="98">
        <v>16</v>
      </c>
      <c r="AM137" s="98">
        <v>16</v>
      </c>
      <c r="AN137" s="102"/>
    </row>
    <row r="138" spans="1:40" ht="15" customHeight="1" x14ac:dyDescent="0.3">
      <c r="A138" s="98" t="s">
        <v>37</v>
      </c>
      <c r="B138" s="98">
        <v>1823</v>
      </c>
      <c r="C138" s="98">
        <v>931</v>
      </c>
      <c r="D138" s="98">
        <v>1285</v>
      </c>
      <c r="E138" s="98">
        <v>654</v>
      </c>
      <c r="F138" s="98">
        <v>1017</v>
      </c>
      <c r="G138" s="98">
        <v>537</v>
      </c>
      <c r="H138" s="98">
        <v>1052</v>
      </c>
      <c r="I138" s="98">
        <v>528</v>
      </c>
      <c r="J138" s="101">
        <f t="shared" si="30"/>
        <v>5177</v>
      </c>
      <c r="K138" s="101">
        <f t="shared" si="31"/>
        <v>2650</v>
      </c>
      <c r="L138" s="98" t="s">
        <v>37</v>
      </c>
      <c r="M138" s="98">
        <v>145</v>
      </c>
      <c r="N138" s="98">
        <v>69</v>
      </c>
      <c r="O138" s="98">
        <v>71</v>
      </c>
      <c r="P138" s="98">
        <v>40</v>
      </c>
      <c r="Q138" s="98">
        <v>70</v>
      </c>
      <c r="R138" s="98">
        <v>50</v>
      </c>
      <c r="S138" s="98">
        <v>309</v>
      </c>
      <c r="T138" s="98">
        <v>155</v>
      </c>
      <c r="U138" s="101">
        <f t="shared" si="32"/>
        <v>595</v>
      </c>
      <c r="V138" s="101">
        <f t="shared" si="33"/>
        <v>314</v>
      </c>
      <c r="W138" s="98" t="s">
        <v>37</v>
      </c>
      <c r="X138" s="98">
        <v>37</v>
      </c>
      <c r="Y138" s="98">
        <v>24</v>
      </c>
      <c r="Z138" s="98">
        <v>21</v>
      </c>
      <c r="AA138" s="98">
        <v>22</v>
      </c>
      <c r="AB138" s="98">
        <v>104</v>
      </c>
      <c r="AC138" s="98">
        <v>103</v>
      </c>
      <c r="AD138" s="98">
        <v>92</v>
      </c>
      <c r="AE138" s="98">
        <v>11</v>
      </c>
      <c r="AF138" s="98">
        <v>112</v>
      </c>
      <c r="AG138" s="98">
        <v>40</v>
      </c>
      <c r="AH138" s="98">
        <v>3</v>
      </c>
      <c r="AI138" s="98">
        <v>5</v>
      </c>
      <c r="AJ138" s="98">
        <v>160</v>
      </c>
      <c r="AK138" s="98">
        <v>54</v>
      </c>
      <c r="AL138" s="98">
        <v>15</v>
      </c>
      <c r="AM138" s="98">
        <v>15</v>
      </c>
      <c r="AN138" s="102"/>
    </row>
    <row r="139" spans="1:40" ht="15" customHeight="1" x14ac:dyDescent="0.3">
      <c r="A139" s="98" t="s">
        <v>39</v>
      </c>
      <c r="B139" s="98">
        <v>718</v>
      </c>
      <c r="C139" s="98">
        <v>358</v>
      </c>
      <c r="D139" s="98">
        <v>367</v>
      </c>
      <c r="E139" s="98">
        <v>163</v>
      </c>
      <c r="F139" s="98">
        <v>243</v>
      </c>
      <c r="G139" s="98">
        <v>120</v>
      </c>
      <c r="H139" s="98">
        <v>278</v>
      </c>
      <c r="I139" s="98">
        <v>113</v>
      </c>
      <c r="J139" s="101">
        <f t="shared" si="30"/>
        <v>1606</v>
      </c>
      <c r="K139" s="101">
        <f t="shared" si="31"/>
        <v>754</v>
      </c>
      <c r="L139" s="98" t="s">
        <v>39</v>
      </c>
      <c r="M139" s="98">
        <v>91</v>
      </c>
      <c r="N139" s="98">
        <v>43</v>
      </c>
      <c r="O139" s="98">
        <v>24</v>
      </c>
      <c r="P139" s="98">
        <v>13</v>
      </c>
      <c r="Q139" s="98">
        <v>23</v>
      </c>
      <c r="R139" s="98">
        <v>12</v>
      </c>
      <c r="S139" s="98">
        <v>72</v>
      </c>
      <c r="T139" s="98">
        <v>30</v>
      </c>
      <c r="U139" s="101">
        <f t="shared" si="32"/>
        <v>210</v>
      </c>
      <c r="V139" s="101">
        <f t="shared" si="33"/>
        <v>98</v>
      </c>
      <c r="W139" s="98" t="s">
        <v>39</v>
      </c>
      <c r="X139" s="98">
        <v>13</v>
      </c>
      <c r="Y139" s="98">
        <v>8</v>
      </c>
      <c r="Z139" s="98">
        <v>6</v>
      </c>
      <c r="AA139" s="98">
        <v>5</v>
      </c>
      <c r="AB139" s="98">
        <v>32</v>
      </c>
      <c r="AC139" s="98">
        <v>27</v>
      </c>
      <c r="AD139" s="98">
        <v>25</v>
      </c>
      <c r="AE139" s="98">
        <v>2</v>
      </c>
      <c r="AF139" s="98">
        <v>26</v>
      </c>
      <c r="AG139" s="98">
        <v>6</v>
      </c>
      <c r="AH139" s="98">
        <v>0</v>
      </c>
      <c r="AI139" s="98">
        <v>0</v>
      </c>
      <c r="AJ139" s="98">
        <v>32</v>
      </c>
      <c r="AK139" s="98">
        <v>12</v>
      </c>
      <c r="AL139" s="98">
        <v>4</v>
      </c>
      <c r="AM139" s="98">
        <v>3</v>
      </c>
      <c r="AN139" s="102">
        <v>1</v>
      </c>
    </row>
    <row r="140" spans="1:40" ht="15" customHeight="1" x14ac:dyDescent="0.3">
      <c r="A140" s="98" t="s">
        <v>40</v>
      </c>
      <c r="B140" s="98">
        <v>308</v>
      </c>
      <c r="C140" s="98">
        <v>155</v>
      </c>
      <c r="D140" s="98">
        <v>152</v>
      </c>
      <c r="E140" s="98">
        <v>82</v>
      </c>
      <c r="F140" s="98">
        <v>140</v>
      </c>
      <c r="G140" s="98">
        <v>60</v>
      </c>
      <c r="H140" s="98">
        <v>128</v>
      </c>
      <c r="I140" s="98">
        <v>58</v>
      </c>
      <c r="J140" s="101">
        <f t="shared" si="30"/>
        <v>728</v>
      </c>
      <c r="K140" s="101">
        <f t="shared" si="31"/>
        <v>355</v>
      </c>
      <c r="L140" s="98" t="s">
        <v>40</v>
      </c>
      <c r="M140" s="98">
        <v>111</v>
      </c>
      <c r="N140" s="98">
        <v>62</v>
      </c>
      <c r="O140" s="98">
        <v>32</v>
      </c>
      <c r="P140" s="98">
        <v>18</v>
      </c>
      <c r="Q140" s="98">
        <v>41</v>
      </c>
      <c r="R140" s="98">
        <v>23</v>
      </c>
      <c r="S140" s="98">
        <v>70</v>
      </c>
      <c r="T140" s="98">
        <v>35</v>
      </c>
      <c r="U140" s="101">
        <f t="shared" si="32"/>
        <v>254</v>
      </c>
      <c r="V140" s="101">
        <f t="shared" si="33"/>
        <v>138</v>
      </c>
      <c r="W140" s="98" t="s">
        <v>40</v>
      </c>
      <c r="X140" s="98">
        <v>8</v>
      </c>
      <c r="Y140" s="98">
        <v>6</v>
      </c>
      <c r="Z140" s="98">
        <v>5</v>
      </c>
      <c r="AA140" s="98">
        <v>5</v>
      </c>
      <c r="AB140" s="98">
        <v>24</v>
      </c>
      <c r="AC140" s="98">
        <v>24</v>
      </c>
      <c r="AD140" s="98">
        <v>21</v>
      </c>
      <c r="AE140" s="98">
        <v>3</v>
      </c>
      <c r="AF140" s="98">
        <v>16</v>
      </c>
      <c r="AG140" s="98">
        <v>7</v>
      </c>
      <c r="AH140" s="98">
        <v>2</v>
      </c>
      <c r="AI140" s="98">
        <v>0</v>
      </c>
      <c r="AJ140" s="98">
        <v>25</v>
      </c>
      <c r="AK140" s="98">
        <v>1</v>
      </c>
      <c r="AL140" s="98">
        <v>4</v>
      </c>
      <c r="AM140" s="98">
        <v>4</v>
      </c>
      <c r="AN140" s="102"/>
    </row>
    <row r="141" spans="1:40" ht="15" customHeight="1" x14ac:dyDescent="0.3">
      <c r="A141" s="98" t="s">
        <v>41</v>
      </c>
      <c r="B141" s="98">
        <v>149</v>
      </c>
      <c r="C141" s="98">
        <v>108</v>
      </c>
      <c r="D141" s="98">
        <v>79</v>
      </c>
      <c r="E141" s="98">
        <v>45</v>
      </c>
      <c r="F141" s="98">
        <v>30</v>
      </c>
      <c r="G141" s="98">
        <v>18</v>
      </c>
      <c r="H141" s="98">
        <v>19</v>
      </c>
      <c r="I141" s="98">
        <v>13</v>
      </c>
      <c r="J141" s="101">
        <f t="shared" si="30"/>
        <v>277</v>
      </c>
      <c r="K141" s="101">
        <f t="shared" si="31"/>
        <v>184</v>
      </c>
      <c r="L141" s="98" t="s">
        <v>41</v>
      </c>
      <c r="M141" s="98">
        <v>24</v>
      </c>
      <c r="N141" s="98">
        <v>12</v>
      </c>
      <c r="O141" s="98">
        <v>3</v>
      </c>
      <c r="P141" s="98">
        <v>2</v>
      </c>
      <c r="Q141" s="98">
        <v>6</v>
      </c>
      <c r="R141" s="98">
        <v>4</v>
      </c>
      <c r="S141" s="98">
        <v>6</v>
      </c>
      <c r="T141" s="98">
        <v>4</v>
      </c>
      <c r="U141" s="101">
        <f t="shared" si="32"/>
        <v>39</v>
      </c>
      <c r="V141" s="101">
        <f t="shared" si="33"/>
        <v>22</v>
      </c>
      <c r="W141" s="98" t="s">
        <v>41</v>
      </c>
      <c r="X141" s="98">
        <v>3</v>
      </c>
      <c r="Y141" s="98">
        <v>2</v>
      </c>
      <c r="Z141" s="98">
        <v>2</v>
      </c>
      <c r="AA141" s="98">
        <v>1</v>
      </c>
      <c r="AB141" s="98">
        <v>8</v>
      </c>
      <c r="AC141" s="98">
        <v>9</v>
      </c>
      <c r="AD141" s="98">
        <v>8</v>
      </c>
      <c r="AE141" s="98">
        <v>1</v>
      </c>
      <c r="AF141" s="98">
        <v>9</v>
      </c>
      <c r="AG141" s="98">
        <v>0</v>
      </c>
      <c r="AH141" s="98">
        <v>2</v>
      </c>
      <c r="AI141" s="98">
        <v>0</v>
      </c>
      <c r="AJ141" s="98">
        <v>11</v>
      </c>
      <c r="AK141" s="98">
        <v>3</v>
      </c>
      <c r="AL141" s="98">
        <v>2</v>
      </c>
      <c r="AM141" s="98">
        <v>2</v>
      </c>
      <c r="AN141" s="102"/>
    </row>
    <row r="142" spans="1:40" ht="15" customHeight="1" x14ac:dyDescent="0.3">
      <c r="A142" s="98" t="s">
        <v>42</v>
      </c>
      <c r="B142" s="98">
        <v>867</v>
      </c>
      <c r="C142" s="98">
        <v>447</v>
      </c>
      <c r="D142" s="98">
        <v>432</v>
      </c>
      <c r="E142" s="98">
        <v>225</v>
      </c>
      <c r="F142" s="98">
        <v>323</v>
      </c>
      <c r="G142" s="98">
        <v>157</v>
      </c>
      <c r="H142" s="98">
        <v>269</v>
      </c>
      <c r="I142" s="98">
        <v>125</v>
      </c>
      <c r="J142" s="101">
        <f t="shared" si="30"/>
        <v>1891</v>
      </c>
      <c r="K142" s="101">
        <f t="shared" si="31"/>
        <v>954</v>
      </c>
      <c r="L142" s="98" t="s">
        <v>42</v>
      </c>
      <c r="M142" s="98">
        <v>161</v>
      </c>
      <c r="N142" s="98">
        <v>74</v>
      </c>
      <c r="O142" s="98">
        <v>80</v>
      </c>
      <c r="P142" s="98">
        <v>47</v>
      </c>
      <c r="Q142" s="98">
        <v>54</v>
      </c>
      <c r="R142" s="98">
        <v>28</v>
      </c>
      <c r="S142" s="98">
        <v>92</v>
      </c>
      <c r="T142" s="98">
        <v>37</v>
      </c>
      <c r="U142" s="101">
        <f t="shared" si="32"/>
        <v>387</v>
      </c>
      <c r="V142" s="101">
        <f t="shared" si="33"/>
        <v>186</v>
      </c>
      <c r="W142" s="98" t="s">
        <v>42</v>
      </c>
      <c r="X142" s="98">
        <v>16</v>
      </c>
      <c r="Y142" s="98">
        <v>11</v>
      </c>
      <c r="Z142" s="98">
        <v>10</v>
      </c>
      <c r="AA142" s="98">
        <v>9</v>
      </c>
      <c r="AB142" s="98">
        <v>46</v>
      </c>
      <c r="AC142" s="98">
        <v>42</v>
      </c>
      <c r="AD142" s="98">
        <v>35</v>
      </c>
      <c r="AE142" s="98">
        <v>7</v>
      </c>
      <c r="AF142" s="98">
        <v>47</v>
      </c>
      <c r="AG142" s="98">
        <v>9</v>
      </c>
      <c r="AH142" s="98">
        <v>5</v>
      </c>
      <c r="AI142" s="98">
        <v>0</v>
      </c>
      <c r="AJ142" s="98">
        <v>61</v>
      </c>
      <c r="AK142" s="98">
        <v>11</v>
      </c>
      <c r="AL142" s="98">
        <v>8</v>
      </c>
      <c r="AM142" s="98">
        <v>8</v>
      </c>
      <c r="AN142" s="102"/>
    </row>
    <row r="143" spans="1:40" ht="15" customHeight="1" x14ac:dyDescent="0.3">
      <c r="A143" s="98" t="s">
        <v>520</v>
      </c>
      <c r="B143" s="98">
        <v>1193</v>
      </c>
      <c r="C143" s="98">
        <v>551</v>
      </c>
      <c r="D143" s="98">
        <v>850</v>
      </c>
      <c r="E143" s="98">
        <v>394</v>
      </c>
      <c r="F143" s="98">
        <v>432</v>
      </c>
      <c r="G143" s="98">
        <v>176</v>
      </c>
      <c r="H143" s="98">
        <v>624</v>
      </c>
      <c r="I143" s="98">
        <v>266</v>
      </c>
      <c r="J143" s="101">
        <f t="shared" si="30"/>
        <v>3099</v>
      </c>
      <c r="K143" s="101">
        <f t="shared" si="31"/>
        <v>1387</v>
      </c>
      <c r="L143" s="98" t="s">
        <v>520</v>
      </c>
      <c r="M143" s="98">
        <v>376</v>
      </c>
      <c r="N143" s="98">
        <v>181</v>
      </c>
      <c r="O143" s="98">
        <v>152</v>
      </c>
      <c r="P143" s="98">
        <v>80</v>
      </c>
      <c r="Q143" s="98">
        <v>58</v>
      </c>
      <c r="R143" s="98">
        <v>31</v>
      </c>
      <c r="S143" s="98">
        <v>259</v>
      </c>
      <c r="T143" s="98">
        <v>117</v>
      </c>
      <c r="U143" s="101">
        <f t="shared" si="32"/>
        <v>845</v>
      </c>
      <c r="V143" s="101">
        <f t="shared" si="33"/>
        <v>409</v>
      </c>
      <c r="W143" s="98" t="s">
        <v>520</v>
      </c>
      <c r="X143" s="98">
        <v>23</v>
      </c>
      <c r="Y143" s="98">
        <v>15</v>
      </c>
      <c r="Z143" s="98">
        <v>11</v>
      </c>
      <c r="AA143" s="98">
        <v>13</v>
      </c>
      <c r="AB143" s="98">
        <v>62</v>
      </c>
      <c r="AC143" s="98">
        <v>47</v>
      </c>
      <c r="AD143" s="98">
        <v>41</v>
      </c>
      <c r="AE143" s="98">
        <v>6</v>
      </c>
      <c r="AF143" s="98">
        <v>56</v>
      </c>
      <c r="AG143" s="98">
        <v>9</v>
      </c>
      <c r="AH143" s="98">
        <v>12</v>
      </c>
      <c r="AI143" s="98">
        <v>0</v>
      </c>
      <c r="AJ143" s="98">
        <v>77</v>
      </c>
      <c r="AK143" s="98">
        <v>24</v>
      </c>
      <c r="AL143" s="98">
        <v>9</v>
      </c>
      <c r="AM143" s="98">
        <v>9</v>
      </c>
      <c r="AN143" s="102"/>
    </row>
    <row r="144" spans="1:40" ht="15" customHeight="1" x14ac:dyDescent="0.3">
      <c r="A144" s="98" t="s">
        <v>44</v>
      </c>
      <c r="B144" s="98">
        <v>754</v>
      </c>
      <c r="C144" s="98">
        <v>346</v>
      </c>
      <c r="D144" s="98">
        <v>557</v>
      </c>
      <c r="E144" s="98">
        <v>258</v>
      </c>
      <c r="F144" s="98">
        <v>299</v>
      </c>
      <c r="G144" s="98">
        <v>151</v>
      </c>
      <c r="H144" s="98">
        <v>365</v>
      </c>
      <c r="I144" s="98">
        <v>175</v>
      </c>
      <c r="J144" s="101">
        <f t="shared" si="30"/>
        <v>1975</v>
      </c>
      <c r="K144" s="101">
        <f t="shared" si="31"/>
        <v>930</v>
      </c>
      <c r="L144" s="98" t="s">
        <v>44</v>
      </c>
      <c r="M144" s="98">
        <v>121</v>
      </c>
      <c r="N144" s="98">
        <v>69</v>
      </c>
      <c r="O144" s="98">
        <v>111</v>
      </c>
      <c r="P144" s="98">
        <v>51</v>
      </c>
      <c r="Q144" s="98">
        <v>109</v>
      </c>
      <c r="R144" s="98">
        <v>58</v>
      </c>
      <c r="S144" s="98">
        <v>131</v>
      </c>
      <c r="T144" s="98">
        <v>65</v>
      </c>
      <c r="U144" s="101">
        <f t="shared" si="32"/>
        <v>472</v>
      </c>
      <c r="V144" s="101">
        <f t="shared" si="33"/>
        <v>243</v>
      </c>
      <c r="W144" s="98" t="s">
        <v>44</v>
      </c>
      <c r="X144" s="98">
        <v>14</v>
      </c>
      <c r="Y144" s="98">
        <v>11</v>
      </c>
      <c r="Z144" s="98">
        <v>8</v>
      </c>
      <c r="AA144" s="98">
        <v>8</v>
      </c>
      <c r="AB144" s="98">
        <v>41</v>
      </c>
      <c r="AC144" s="98">
        <v>39</v>
      </c>
      <c r="AD144" s="98">
        <v>37</v>
      </c>
      <c r="AE144" s="98">
        <v>2</v>
      </c>
      <c r="AF144" s="98">
        <v>52</v>
      </c>
      <c r="AG144" s="98">
        <v>4</v>
      </c>
      <c r="AH144" s="98">
        <v>6</v>
      </c>
      <c r="AI144" s="98">
        <v>0</v>
      </c>
      <c r="AJ144" s="98">
        <v>62</v>
      </c>
      <c r="AK144" s="98">
        <v>15</v>
      </c>
      <c r="AL144" s="98">
        <v>6</v>
      </c>
      <c r="AM144" s="98">
        <v>6</v>
      </c>
      <c r="AN144" s="102"/>
    </row>
    <row r="145" spans="1:40" ht="15" customHeight="1" x14ac:dyDescent="0.3">
      <c r="A145" s="98" t="s">
        <v>521</v>
      </c>
      <c r="B145" s="98">
        <v>969</v>
      </c>
      <c r="C145" s="98">
        <v>452</v>
      </c>
      <c r="D145" s="98">
        <v>528</v>
      </c>
      <c r="E145" s="98">
        <v>247</v>
      </c>
      <c r="F145" s="98">
        <v>264</v>
      </c>
      <c r="G145" s="98">
        <v>114</v>
      </c>
      <c r="H145" s="98">
        <v>336</v>
      </c>
      <c r="I145" s="98">
        <v>140</v>
      </c>
      <c r="J145" s="101">
        <f t="shared" si="30"/>
        <v>2097</v>
      </c>
      <c r="K145" s="101">
        <f t="shared" si="31"/>
        <v>953</v>
      </c>
      <c r="L145" s="98" t="s">
        <v>521</v>
      </c>
      <c r="M145" s="98">
        <v>162</v>
      </c>
      <c r="N145" s="98">
        <v>73</v>
      </c>
      <c r="O145" s="98">
        <v>41</v>
      </c>
      <c r="P145" s="98">
        <v>17</v>
      </c>
      <c r="Q145" s="98">
        <v>48</v>
      </c>
      <c r="R145" s="98">
        <v>22</v>
      </c>
      <c r="S145" s="98">
        <v>149</v>
      </c>
      <c r="T145" s="98">
        <v>74</v>
      </c>
      <c r="U145" s="101">
        <f t="shared" si="32"/>
        <v>400</v>
      </c>
      <c r="V145" s="101">
        <f t="shared" si="33"/>
        <v>186</v>
      </c>
      <c r="W145" s="98" t="s">
        <v>521</v>
      </c>
      <c r="X145" s="98">
        <v>17</v>
      </c>
      <c r="Y145" s="98">
        <v>12</v>
      </c>
      <c r="Z145" s="98">
        <v>8</v>
      </c>
      <c r="AA145" s="98">
        <v>7</v>
      </c>
      <c r="AB145" s="98">
        <v>44</v>
      </c>
      <c r="AC145" s="98">
        <v>42</v>
      </c>
      <c r="AD145" s="98">
        <v>42</v>
      </c>
      <c r="AE145" s="98">
        <v>0</v>
      </c>
      <c r="AF145" s="98">
        <v>41</v>
      </c>
      <c r="AG145" s="98">
        <v>15</v>
      </c>
      <c r="AH145" s="98">
        <v>0</v>
      </c>
      <c r="AI145" s="98">
        <v>0</v>
      </c>
      <c r="AJ145" s="98">
        <v>56</v>
      </c>
      <c r="AK145" s="98">
        <v>7</v>
      </c>
      <c r="AL145" s="98">
        <v>8</v>
      </c>
      <c r="AM145" s="98">
        <v>8</v>
      </c>
      <c r="AN145" s="102"/>
    </row>
    <row r="146" spans="1:40" ht="15" customHeight="1" x14ac:dyDescent="0.3">
      <c r="A146" s="98" t="s">
        <v>46</v>
      </c>
      <c r="B146" s="98">
        <v>958</v>
      </c>
      <c r="C146" s="98">
        <v>476</v>
      </c>
      <c r="D146" s="98">
        <v>790</v>
      </c>
      <c r="E146" s="98">
        <v>364</v>
      </c>
      <c r="F146" s="98">
        <v>394</v>
      </c>
      <c r="G146" s="98">
        <v>172</v>
      </c>
      <c r="H146" s="98">
        <v>424</v>
      </c>
      <c r="I146" s="98">
        <v>205</v>
      </c>
      <c r="J146" s="101">
        <f t="shared" si="30"/>
        <v>2566</v>
      </c>
      <c r="K146" s="101">
        <f t="shared" si="31"/>
        <v>1217</v>
      </c>
      <c r="L146" s="98" t="s">
        <v>46</v>
      </c>
      <c r="M146" s="98">
        <v>176</v>
      </c>
      <c r="N146" s="98">
        <v>94</v>
      </c>
      <c r="O146" s="98">
        <v>58</v>
      </c>
      <c r="P146" s="98">
        <v>32</v>
      </c>
      <c r="Q146" s="98">
        <v>37</v>
      </c>
      <c r="R146" s="98">
        <v>15</v>
      </c>
      <c r="S146" s="98">
        <v>93</v>
      </c>
      <c r="T146" s="98">
        <v>51</v>
      </c>
      <c r="U146" s="101">
        <f t="shared" si="32"/>
        <v>364</v>
      </c>
      <c r="V146" s="101">
        <f t="shared" si="33"/>
        <v>192</v>
      </c>
      <c r="W146" s="98" t="s">
        <v>46</v>
      </c>
      <c r="X146" s="98">
        <v>19</v>
      </c>
      <c r="Y146" s="98">
        <v>15</v>
      </c>
      <c r="Z146" s="98">
        <v>10</v>
      </c>
      <c r="AA146" s="98">
        <v>11</v>
      </c>
      <c r="AB146" s="98">
        <v>55</v>
      </c>
      <c r="AC146" s="98">
        <v>55</v>
      </c>
      <c r="AD146" s="98">
        <v>53</v>
      </c>
      <c r="AE146" s="98">
        <v>2</v>
      </c>
      <c r="AF146" s="98">
        <v>75</v>
      </c>
      <c r="AG146" s="98">
        <v>9</v>
      </c>
      <c r="AH146" s="98">
        <v>0</v>
      </c>
      <c r="AI146" s="98">
        <v>1</v>
      </c>
      <c r="AJ146" s="98">
        <v>85</v>
      </c>
      <c r="AK146" s="98">
        <v>29</v>
      </c>
      <c r="AL146" s="98">
        <v>7</v>
      </c>
      <c r="AM146" s="98">
        <v>7</v>
      </c>
      <c r="AN146" s="102"/>
    </row>
    <row r="147" spans="1:40" ht="15" customHeight="1" x14ac:dyDescent="0.3">
      <c r="A147" s="98" t="s">
        <v>47</v>
      </c>
      <c r="B147" s="98">
        <v>672</v>
      </c>
      <c r="C147" s="98">
        <v>320</v>
      </c>
      <c r="D147" s="98">
        <v>404</v>
      </c>
      <c r="E147" s="98">
        <v>183</v>
      </c>
      <c r="F147" s="98">
        <v>198</v>
      </c>
      <c r="G147" s="98">
        <v>73</v>
      </c>
      <c r="H147" s="98">
        <v>287</v>
      </c>
      <c r="I147" s="98">
        <v>152</v>
      </c>
      <c r="J147" s="101">
        <f t="shared" si="30"/>
        <v>1561</v>
      </c>
      <c r="K147" s="101">
        <f t="shared" si="31"/>
        <v>728</v>
      </c>
      <c r="L147" s="98" t="s">
        <v>47</v>
      </c>
      <c r="M147" s="98">
        <v>191</v>
      </c>
      <c r="N147" s="98">
        <v>92</v>
      </c>
      <c r="O147" s="98">
        <v>93</v>
      </c>
      <c r="P147" s="98">
        <v>43</v>
      </c>
      <c r="Q147" s="98">
        <v>50</v>
      </c>
      <c r="R147" s="98">
        <v>24</v>
      </c>
      <c r="S147" s="98">
        <v>147</v>
      </c>
      <c r="T147" s="98">
        <v>83</v>
      </c>
      <c r="U147" s="101">
        <f t="shared" si="32"/>
        <v>481</v>
      </c>
      <c r="V147" s="101">
        <f t="shared" si="33"/>
        <v>242</v>
      </c>
      <c r="W147" s="98" t="s">
        <v>47</v>
      </c>
      <c r="X147" s="98">
        <v>14</v>
      </c>
      <c r="Y147" s="98">
        <v>13</v>
      </c>
      <c r="Z147" s="98">
        <v>11</v>
      </c>
      <c r="AA147" s="98">
        <v>13</v>
      </c>
      <c r="AB147" s="98">
        <v>51</v>
      </c>
      <c r="AC147" s="98">
        <v>47</v>
      </c>
      <c r="AD147" s="98">
        <v>41</v>
      </c>
      <c r="AE147" s="98">
        <v>6</v>
      </c>
      <c r="AF147" s="98">
        <v>36</v>
      </c>
      <c r="AG147" s="98">
        <v>13</v>
      </c>
      <c r="AH147" s="98">
        <v>5</v>
      </c>
      <c r="AI147" s="98">
        <v>1</v>
      </c>
      <c r="AJ147" s="98">
        <v>55</v>
      </c>
      <c r="AK147" s="98">
        <v>4</v>
      </c>
      <c r="AL147" s="98">
        <v>12</v>
      </c>
      <c r="AM147" s="98">
        <v>11</v>
      </c>
      <c r="AN147" s="102">
        <v>1</v>
      </c>
    </row>
    <row r="148" spans="1:40" ht="15" customHeight="1" x14ac:dyDescent="0.3">
      <c r="A148" s="98" t="s">
        <v>48</v>
      </c>
      <c r="B148" s="98">
        <v>1617</v>
      </c>
      <c r="C148" s="98">
        <v>823</v>
      </c>
      <c r="D148" s="98">
        <v>1034</v>
      </c>
      <c r="E148" s="98">
        <v>522</v>
      </c>
      <c r="F148" s="98">
        <v>795</v>
      </c>
      <c r="G148" s="98">
        <v>435</v>
      </c>
      <c r="H148" s="98">
        <v>772</v>
      </c>
      <c r="I148" s="98">
        <v>376</v>
      </c>
      <c r="J148" s="101">
        <f t="shared" si="30"/>
        <v>4218</v>
      </c>
      <c r="K148" s="101">
        <f t="shared" si="31"/>
        <v>2156</v>
      </c>
      <c r="L148" s="98" t="s">
        <v>48</v>
      </c>
      <c r="M148" s="98">
        <v>263</v>
      </c>
      <c r="N148" s="98">
        <v>134</v>
      </c>
      <c r="O148" s="98">
        <v>149</v>
      </c>
      <c r="P148" s="98">
        <v>61</v>
      </c>
      <c r="Q148" s="98">
        <v>185</v>
      </c>
      <c r="R148" s="98">
        <v>113</v>
      </c>
      <c r="S148" s="98">
        <v>255</v>
      </c>
      <c r="T148" s="98">
        <v>126</v>
      </c>
      <c r="U148" s="101">
        <f t="shared" si="32"/>
        <v>852</v>
      </c>
      <c r="V148" s="101">
        <f t="shared" si="33"/>
        <v>434</v>
      </c>
      <c r="W148" s="98" t="s">
        <v>48</v>
      </c>
      <c r="X148" s="98">
        <v>35</v>
      </c>
      <c r="Y148" s="98">
        <v>27</v>
      </c>
      <c r="Z148" s="98">
        <v>25</v>
      </c>
      <c r="AA148" s="98">
        <v>25</v>
      </c>
      <c r="AB148" s="98">
        <v>112</v>
      </c>
      <c r="AC148" s="98">
        <v>111</v>
      </c>
      <c r="AD148" s="98">
        <v>92</v>
      </c>
      <c r="AE148" s="98">
        <v>19</v>
      </c>
      <c r="AF148" s="98">
        <v>151</v>
      </c>
      <c r="AG148" s="98">
        <v>14</v>
      </c>
      <c r="AH148" s="98">
        <v>0</v>
      </c>
      <c r="AI148" s="98">
        <v>3</v>
      </c>
      <c r="AJ148" s="98">
        <v>168</v>
      </c>
      <c r="AK148" s="98">
        <v>43</v>
      </c>
      <c r="AL148" s="98">
        <v>20</v>
      </c>
      <c r="AM148" s="98">
        <v>20</v>
      </c>
      <c r="AN148" s="102"/>
    </row>
    <row r="149" spans="1:40" ht="15" customHeight="1" x14ac:dyDescent="0.3">
      <c r="A149" s="98" t="s">
        <v>49</v>
      </c>
      <c r="B149" s="98">
        <v>336</v>
      </c>
      <c r="C149" s="98">
        <v>192</v>
      </c>
      <c r="D149" s="98">
        <v>190</v>
      </c>
      <c r="E149" s="98">
        <v>95</v>
      </c>
      <c r="F149" s="98">
        <v>140</v>
      </c>
      <c r="G149" s="348">
        <v>73</v>
      </c>
      <c r="H149" s="98">
        <v>131</v>
      </c>
      <c r="I149" s="98">
        <v>64</v>
      </c>
      <c r="J149" s="101">
        <f t="shared" si="30"/>
        <v>797</v>
      </c>
      <c r="K149" s="101">
        <f t="shared" si="31"/>
        <v>424</v>
      </c>
      <c r="L149" s="98" t="s">
        <v>49</v>
      </c>
      <c r="M149" s="98">
        <v>88</v>
      </c>
      <c r="N149" s="98">
        <v>46</v>
      </c>
      <c r="O149" s="98">
        <v>67</v>
      </c>
      <c r="P149" s="98">
        <v>34</v>
      </c>
      <c r="Q149" s="98">
        <v>49</v>
      </c>
      <c r="R149" s="98">
        <v>37</v>
      </c>
      <c r="S149" s="98">
        <v>34</v>
      </c>
      <c r="T149" s="98">
        <v>22</v>
      </c>
      <c r="U149" s="101">
        <f t="shared" si="32"/>
        <v>238</v>
      </c>
      <c r="V149" s="101">
        <f t="shared" si="33"/>
        <v>139</v>
      </c>
      <c r="W149" s="98" t="s">
        <v>49</v>
      </c>
      <c r="X149" s="98">
        <v>5</v>
      </c>
      <c r="Y149" s="98">
        <v>4</v>
      </c>
      <c r="Z149" s="98">
        <v>3</v>
      </c>
      <c r="AA149" s="98">
        <v>3</v>
      </c>
      <c r="AB149" s="98">
        <v>15</v>
      </c>
      <c r="AC149" s="98">
        <v>13</v>
      </c>
      <c r="AD149" s="98">
        <v>12</v>
      </c>
      <c r="AE149" s="98">
        <v>1</v>
      </c>
      <c r="AF149" s="98">
        <v>14</v>
      </c>
      <c r="AG149" s="98">
        <v>3</v>
      </c>
      <c r="AH149" s="98">
        <v>0</v>
      </c>
      <c r="AI149" s="98">
        <v>1</v>
      </c>
      <c r="AJ149" s="98">
        <v>18</v>
      </c>
      <c r="AK149" s="98">
        <v>4</v>
      </c>
      <c r="AL149" s="98">
        <v>2</v>
      </c>
      <c r="AM149" s="98">
        <v>2</v>
      </c>
      <c r="AN149" s="102"/>
    </row>
    <row r="150" spans="1:40" ht="15" customHeight="1" x14ac:dyDescent="0.3">
      <c r="A150" s="98" t="s">
        <v>50</v>
      </c>
      <c r="B150" s="98">
        <v>618</v>
      </c>
      <c r="C150" s="98">
        <v>281</v>
      </c>
      <c r="D150" s="98">
        <v>381</v>
      </c>
      <c r="E150" s="98">
        <v>160</v>
      </c>
      <c r="F150" s="98">
        <v>159</v>
      </c>
      <c r="G150" s="98">
        <v>74</v>
      </c>
      <c r="H150" s="98">
        <v>186</v>
      </c>
      <c r="I150" s="98">
        <v>83</v>
      </c>
      <c r="J150" s="101">
        <f t="shared" si="30"/>
        <v>1344</v>
      </c>
      <c r="K150" s="101">
        <f t="shared" si="31"/>
        <v>598</v>
      </c>
      <c r="L150" s="98" t="s">
        <v>50</v>
      </c>
      <c r="M150" s="98">
        <v>109</v>
      </c>
      <c r="N150" s="98">
        <v>56</v>
      </c>
      <c r="O150" s="98">
        <v>85</v>
      </c>
      <c r="P150" s="98">
        <v>40</v>
      </c>
      <c r="Q150" s="98">
        <v>48</v>
      </c>
      <c r="R150" s="98">
        <v>22</v>
      </c>
      <c r="S150" s="98">
        <v>70</v>
      </c>
      <c r="T150" s="98">
        <v>34</v>
      </c>
      <c r="U150" s="101">
        <f t="shared" si="32"/>
        <v>312</v>
      </c>
      <c r="V150" s="101">
        <f t="shared" si="33"/>
        <v>152</v>
      </c>
      <c r="W150" s="98" t="s">
        <v>50</v>
      </c>
      <c r="X150" s="98">
        <v>13</v>
      </c>
      <c r="Y150" s="98">
        <v>10</v>
      </c>
      <c r="Z150" s="98">
        <v>6</v>
      </c>
      <c r="AA150" s="98">
        <v>6</v>
      </c>
      <c r="AB150" s="98">
        <v>35</v>
      </c>
      <c r="AC150" s="98">
        <v>31</v>
      </c>
      <c r="AD150" s="98">
        <v>26</v>
      </c>
      <c r="AE150" s="98">
        <v>5</v>
      </c>
      <c r="AF150" s="98">
        <v>19</v>
      </c>
      <c r="AG150" s="98">
        <v>15</v>
      </c>
      <c r="AH150" s="98">
        <v>7</v>
      </c>
      <c r="AI150" s="98">
        <v>1</v>
      </c>
      <c r="AJ150" s="98">
        <v>42</v>
      </c>
      <c r="AK150" s="98">
        <v>8</v>
      </c>
      <c r="AL150" s="98">
        <v>5</v>
      </c>
      <c r="AM150" s="98">
        <v>5</v>
      </c>
      <c r="AN150" s="102"/>
    </row>
    <row r="151" spans="1:40" ht="15" customHeight="1" x14ac:dyDescent="0.3">
      <c r="A151" s="98" t="s">
        <v>53</v>
      </c>
      <c r="B151" s="98">
        <v>398</v>
      </c>
      <c r="C151" s="98">
        <v>215</v>
      </c>
      <c r="D151" s="98">
        <v>227</v>
      </c>
      <c r="E151" s="98">
        <v>119</v>
      </c>
      <c r="F151" s="98">
        <v>120</v>
      </c>
      <c r="G151" s="98">
        <v>53</v>
      </c>
      <c r="H151" s="98">
        <v>236</v>
      </c>
      <c r="I151" s="98">
        <v>137</v>
      </c>
      <c r="J151" s="101">
        <f t="shared" si="30"/>
        <v>981</v>
      </c>
      <c r="K151" s="101">
        <f t="shared" si="31"/>
        <v>524</v>
      </c>
      <c r="L151" s="98" t="s">
        <v>53</v>
      </c>
      <c r="M151" s="98">
        <v>109</v>
      </c>
      <c r="N151" s="98">
        <v>47</v>
      </c>
      <c r="O151" s="98">
        <v>28</v>
      </c>
      <c r="P151" s="98">
        <v>9</v>
      </c>
      <c r="Q151" s="98">
        <v>13</v>
      </c>
      <c r="R151" s="98">
        <v>3</v>
      </c>
      <c r="S151" s="98">
        <v>65</v>
      </c>
      <c r="T151" s="98">
        <v>41</v>
      </c>
      <c r="U151" s="101">
        <f t="shared" si="32"/>
        <v>215</v>
      </c>
      <c r="V151" s="101">
        <f t="shared" si="33"/>
        <v>100</v>
      </c>
      <c r="W151" s="98" t="s">
        <v>53</v>
      </c>
      <c r="X151" s="98">
        <v>10</v>
      </c>
      <c r="Y151" s="98">
        <v>6</v>
      </c>
      <c r="Z151" s="98">
        <v>4</v>
      </c>
      <c r="AA151" s="98">
        <v>5</v>
      </c>
      <c r="AB151" s="98">
        <v>25</v>
      </c>
      <c r="AC151" s="98">
        <v>22</v>
      </c>
      <c r="AD151" s="98">
        <v>16</v>
      </c>
      <c r="AE151" s="98">
        <v>6</v>
      </c>
      <c r="AF151" s="98">
        <v>36</v>
      </c>
      <c r="AG151" s="98">
        <v>4</v>
      </c>
      <c r="AH151" s="98">
        <v>1</v>
      </c>
      <c r="AI151" s="98">
        <v>0</v>
      </c>
      <c r="AJ151" s="98">
        <v>41</v>
      </c>
      <c r="AK151" s="98">
        <v>12</v>
      </c>
      <c r="AL151" s="98">
        <v>4</v>
      </c>
      <c r="AM151" s="98">
        <v>3</v>
      </c>
      <c r="AN151" s="102">
        <v>1</v>
      </c>
    </row>
    <row r="152" spans="1:40" ht="15" customHeight="1" x14ac:dyDescent="0.3">
      <c r="A152" s="98" t="s">
        <v>54</v>
      </c>
      <c r="B152" s="98">
        <v>953</v>
      </c>
      <c r="C152" s="98">
        <v>504</v>
      </c>
      <c r="D152" s="98">
        <v>407</v>
      </c>
      <c r="E152" s="98">
        <v>178</v>
      </c>
      <c r="F152" s="98">
        <v>317</v>
      </c>
      <c r="G152" s="98">
        <v>135</v>
      </c>
      <c r="H152" s="98">
        <v>260</v>
      </c>
      <c r="I152" s="98">
        <v>100</v>
      </c>
      <c r="J152" s="101">
        <f t="shared" si="30"/>
        <v>1937</v>
      </c>
      <c r="K152" s="101">
        <f t="shared" si="31"/>
        <v>917</v>
      </c>
      <c r="L152" s="98" t="s">
        <v>54</v>
      </c>
      <c r="M152" s="98">
        <v>100</v>
      </c>
      <c r="N152" s="98">
        <v>55</v>
      </c>
      <c r="O152" s="98">
        <v>26</v>
      </c>
      <c r="P152" s="98">
        <v>7</v>
      </c>
      <c r="Q152" s="98">
        <v>60</v>
      </c>
      <c r="R152" s="98">
        <v>23</v>
      </c>
      <c r="S152" s="98">
        <v>87</v>
      </c>
      <c r="T152" s="98">
        <v>31</v>
      </c>
      <c r="U152" s="101">
        <f t="shared" si="32"/>
        <v>273</v>
      </c>
      <c r="V152" s="101">
        <f t="shared" si="33"/>
        <v>116</v>
      </c>
      <c r="W152" s="98" t="s">
        <v>54</v>
      </c>
      <c r="X152" s="98">
        <v>18</v>
      </c>
      <c r="Y152" s="98">
        <v>9</v>
      </c>
      <c r="Z152" s="98">
        <v>9</v>
      </c>
      <c r="AA152" s="98">
        <v>7</v>
      </c>
      <c r="AB152" s="98">
        <v>43</v>
      </c>
      <c r="AC152" s="98">
        <v>36</v>
      </c>
      <c r="AD152" s="98">
        <v>22</v>
      </c>
      <c r="AE152" s="98">
        <v>14</v>
      </c>
      <c r="AF152" s="98">
        <v>31</v>
      </c>
      <c r="AG152" s="98">
        <v>27</v>
      </c>
      <c r="AH152" s="98">
        <v>0</v>
      </c>
      <c r="AI152" s="98">
        <v>0</v>
      </c>
      <c r="AJ152" s="98">
        <v>58</v>
      </c>
      <c r="AK152" s="98">
        <v>17</v>
      </c>
      <c r="AL152" s="98">
        <v>6</v>
      </c>
      <c r="AM152" s="98">
        <v>6</v>
      </c>
      <c r="AN152" s="102"/>
    </row>
    <row r="153" spans="1:40" ht="9" customHeight="1" x14ac:dyDescent="0.25">
      <c r="A153" s="205"/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05"/>
      <c r="M153" s="205"/>
      <c r="N153" s="205"/>
      <c r="O153" s="205"/>
      <c r="P153" s="205"/>
      <c r="Q153" s="205"/>
      <c r="R153" s="205"/>
      <c r="S153" s="205"/>
      <c r="T153" s="205"/>
      <c r="U153" s="213"/>
      <c r="V153" s="213"/>
      <c r="W153" s="205"/>
      <c r="X153" s="213"/>
      <c r="Y153" s="213"/>
      <c r="Z153" s="213"/>
      <c r="AA153" s="213"/>
      <c r="AB153" s="213"/>
      <c r="AC153" s="213"/>
      <c r="AD153" s="213"/>
      <c r="AE153" s="213"/>
      <c r="AF153" s="213"/>
      <c r="AG153" s="213"/>
      <c r="AH153" s="213"/>
      <c r="AI153" s="213"/>
      <c r="AJ153" s="213"/>
      <c r="AK153" s="213"/>
      <c r="AL153" s="213"/>
      <c r="AM153" s="213"/>
      <c r="AN153" s="213"/>
    </row>
    <row r="154" spans="1:40" x14ac:dyDescent="0.25">
      <c r="M154" s="208"/>
      <c r="N154" s="208"/>
      <c r="O154" s="208"/>
      <c r="P154" s="208"/>
      <c r="Q154" s="208"/>
      <c r="R154" s="208"/>
      <c r="S154" s="208"/>
      <c r="T154" s="208"/>
    </row>
    <row r="155" spans="1:40" x14ac:dyDescent="0.25">
      <c r="A155" s="152" t="s">
        <v>304</v>
      </c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 t="s">
        <v>183</v>
      </c>
      <c r="M155" s="152"/>
      <c r="N155" s="152"/>
      <c r="O155" s="152"/>
      <c r="P155" s="152"/>
      <c r="Q155" s="152"/>
      <c r="R155" s="152"/>
      <c r="S155" s="152"/>
      <c r="T155" s="169"/>
      <c r="U155" s="152"/>
      <c r="V155" s="152"/>
      <c r="W155" s="152" t="s">
        <v>254</v>
      </c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</row>
    <row r="156" spans="1:40" x14ac:dyDescent="0.25">
      <c r="A156" s="152" t="s">
        <v>11</v>
      </c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 t="s">
        <v>11</v>
      </c>
      <c r="M156" s="152"/>
      <c r="N156" s="152"/>
      <c r="O156" s="152"/>
      <c r="P156" s="152"/>
      <c r="Q156" s="152"/>
      <c r="R156" s="152"/>
      <c r="S156" s="152"/>
      <c r="T156" s="169"/>
      <c r="U156" s="152"/>
      <c r="V156" s="152"/>
      <c r="W156" s="152" t="s">
        <v>23</v>
      </c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</row>
    <row r="157" spans="1:40" x14ac:dyDescent="0.25">
      <c r="A157" s="152" t="s">
        <v>149</v>
      </c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52" t="s">
        <v>149</v>
      </c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52" t="s">
        <v>149</v>
      </c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</row>
    <row r="159" spans="1:40" x14ac:dyDescent="0.25">
      <c r="A159" s="201" t="s">
        <v>336</v>
      </c>
      <c r="H159" s="167" t="s">
        <v>368</v>
      </c>
      <c r="L159" s="201" t="s">
        <v>336</v>
      </c>
      <c r="S159" s="167" t="s">
        <v>368</v>
      </c>
      <c r="W159" s="201" t="s">
        <v>336</v>
      </c>
      <c r="AK159" s="167" t="s">
        <v>368</v>
      </c>
    </row>
    <row r="161" spans="1:40" x14ac:dyDescent="0.25">
      <c r="A161" s="96"/>
      <c r="B161" s="41" t="s">
        <v>338</v>
      </c>
      <c r="C161" s="97"/>
      <c r="D161" s="41" t="s">
        <v>339</v>
      </c>
      <c r="E161" s="97"/>
      <c r="F161" s="41" t="s">
        <v>340</v>
      </c>
      <c r="G161" s="97"/>
      <c r="H161" s="41" t="s">
        <v>341</v>
      </c>
      <c r="I161" s="97"/>
      <c r="J161" s="41" t="s">
        <v>324</v>
      </c>
      <c r="K161" s="97"/>
      <c r="L161" s="96"/>
      <c r="M161" s="41" t="s">
        <v>338</v>
      </c>
      <c r="N161" s="97"/>
      <c r="O161" s="41" t="s">
        <v>339</v>
      </c>
      <c r="P161" s="97"/>
      <c r="Q161" s="41" t="s">
        <v>340</v>
      </c>
      <c r="R161" s="97"/>
      <c r="S161" s="41" t="s">
        <v>341</v>
      </c>
      <c r="T161" s="97"/>
      <c r="U161" s="41" t="s">
        <v>324</v>
      </c>
      <c r="V161" s="97"/>
      <c r="W161" s="287"/>
      <c r="X161" s="459" t="s">
        <v>164</v>
      </c>
      <c r="Y161" s="460"/>
      <c r="Z161" s="460"/>
      <c r="AA161" s="460"/>
      <c r="AB161" s="461"/>
      <c r="AC161" s="306" t="s">
        <v>7</v>
      </c>
      <c r="AD161" s="355"/>
      <c r="AE161" s="118"/>
      <c r="AF161" s="306" t="s">
        <v>527</v>
      </c>
      <c r="AG161" s="360"/>
      <c r="AH161" s="118"/>
      <c r="AI161" s="247"/>
      <c r="AJ161" s="117"/>
      <c r="AK161" s="361" t="s">
        <v>528</v>
      </c>
      <c r="AL161" s="306" t="s">
        <v>529</v>
      </c>
      <c r="AM161" s="355"/>
      <c r="AN161" s="362">
        <v>0</v>
      </c>
    </row>
    <row r="162" spans="1:40" ht="20.5" x14ac:dyDescent="0.25">
      <c r="A162" s="205" t="s">
        <v>21</v>
      </c>
      <c r="B162" s="44" t="s">
        <v>375</v>
      </c>
      <c r="C162" s="44" t="s">
        <v>330</v>
      </c>
      <c r="D162" s="44" t="s">
        <v>375</v>
      </c>
      <c r="E162" s="44" t="s">
        <v>330</v>
      </c>
      <c r="F162" s="44" t="s">
        <v>375</v>
      </c>
      <c r="G162" s="44" t="s">
        <v>330</v>
      </c>
      <c r="H162" s="44" t="s">
        <v>375</v>
      </c>
      <c r="I162" s="44" t="s">
        <v>330</v>
      </c>
      <c r="J162" s="44" t="s">
        <v>375</v>
      </c>
      <c r="K162" s="44" t="s">
        <v>330</v>
      </c>
      <c r="L162" s="205" t="s">
        <v>21</v>
      </c>
      <c r="M162" s="44" t="s">
        <v>375</v>
      </c>
      <c r="N162" s="44" t="s">
        <v>330</v>
      </c>
      <c r="O162" s="44" t="s">
        <v>375</v>
      </c>
      <c r="P162" s="44" t="s">
        <v>330</v>
      </c>
      <c r="Q162" s="44" t="s">
        <v>375</v>
      </c>
      <c r="R162" s="44" t="s">
        <v>330</v>
      </c>
      <c r="S162" s="44" t="s">
        <v>375</v>
      </c>
      <c r="T162" s="44" t="s">
        <v>330</v>
      </c>
      <c r="U162" s="44" t="s">
        <v>375</v>
      </c>
      <c r="V162" s="44" t="s">
        <v>330</v>
      </c>
      <c r="W162" s="289" t="s">
        <v>21</v>
      </c>
      <c r="X162" s="381" t="s">
        <v>342</v>
      </c>
      <c r="Y162" s="381" t="s">
        <v>343</v>
      </c>
      <c r="Z162" s="381" t="s">
        <v>344</v>
      </c>
      <c r="AA162" s="381" t="s">
        <v>345</v>
      </c>
      <c r="AB162" s="358" t="s">
        <v>324</v>
      </c>
      <c r="AC162" s="315" t="s">
        <v>535</v>
      </c>
      <c r="AD162" s="364" t="s">
        <v>536</v>
      </c>
      <c r="AE162" s="364" t="s">
        <v>537</v>
      </c>
      <c r="AF162" s="365" t="s">
        <v>538</v>
      </c>
      <c r="AG162" s="253" t="s">
        <v>539</v>
      </c>
      <c r="AH162" s="253" t="s">
        <v>346</v>
      </c>
      <c r="AI162" s="253" t="s">
        <v>540</v>
      </c>
      <c r="AJ162" s="366" t="s">
        <v>541</v>
      </c>
      <c r="AK162" s="367" t="s">
        <v>158</v>
      </c>
      <c r="AL162" s="368" t="s">
        <v>175</v>
      </c>
      <c r="AM162" s="307" t="s">
        <v>170</v>
      </c>
      <c r="AN162" s="368" t="s">
        <v>176</v>
      </c>
    </row>
    <row r="163" spans="1:40" x14ac:dyDescent="0.25">
      <c r="A163" s="98"/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  <c r="L163" s="98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88"/>
      <c r="X163" s="374"/>
      <c r="Y163" s="374"/>
      <c r="Z163" s="374"/>
      <c r="AA163" s="374"/>
      <c r="AB163" s="375"/>
      <c r="AC163" s="376"/>
      <c r="AD163" s="377"/>
      <c r="AE163" s="377"/>
      <c r="AF163" s="378"/>
      <c r="AG163" s="379"/>
      <c r="AH163" s="379"/>
      <c r="AI163" s="379"/>
      <c r="AJ163" s="379"/>
      <c r="AK163" s="376"/>
      <c r="AL163" s="378"/>
      <c r="AM163" s="380"/>
      <c r="AN163" s="211"/>
    </row>
    <row r="164" spans="1:40" s="34" customFormat="1" ht="13" x14ac:dyDescent="0.3">
      <c r="A164" s="12" t="s">
        <v>332</v>
      </c>
      <c r="B164" s="20">
        <f>SUM(B166:B186)</f>
        <v>8606</v>
      </c>
      <c r="C164" s="20">
        <f t="shared" ref="C164:K164" si="34">SUM(C166:C186)</f>
        <v>4333</v>
      </c>
      <c r="D164" s="20">
        <f t="shared" si="34"/>
        <v>5973</v>
      </c>
      <c r="E164" s="20">
        <f t="shared" si="34"/>
        <v>2743</v>
      </c>
      <c r="F164" s="20">
        <f t="shared" si="34"/>
        <v>4515</v>
      </c>
      <c r="G164" s="20">
        <f t="shared" si="34"/>
        <v>1993</v>
      </c>
      <c r="H164" s="20">
        <f t="shared" si="34"/>
        <v>4763</v>
      </c>
      <c r="I164" s="20">
        <f t="shared" si="34"/>
        <v>2078</v>
      </c>
      <c r="J164" s="20">
        <f t="shared" si="34"/>
        <v>23857</v>
      </c>
      <c r="K164" s="20">
        <f t="shared" si="34"/>
        <v>11147</v>
      </c>
      <c r="L164" s="12" t="s">
        <v>332</v>
      </c>
      <c r="M164" s="20">
        <f>SUM(M166:M186)</f>
        <v>1922</v>
      </c>
      <c r="N164" s="20">
        <f t="shared" ref="N164:AN164" si="35">SUM(N166:N186)</f>
        <v>997</v>
      </c>
      <c r="O164" s="20">
        <f t="shared" si="35"/>
        <v>812</v>
      </c>
      <c r="P164" s="20">
        <f t="shared" si="35"/>
        <v>378</v>
      </c>
      <c r="Q164" s="20">
        <f t="shared" si="35"/>
        <v>787</v>
      </c>
      <c r="R164" s="20">
        <f t="shared" si="35"/>
        <v>353</v>
      </c>
      <c r="S164" s="20">
        <f t="shared" si="35"/>
        <v>1821</v>
      </c>
      <c r="T164" s="20">
        <f t="shared" si="35"/>
        <v>802</v>
      </c>
      <c r="U164" s="20">
        <f t="shared" si="35"/>
        <v>5342</v>
      </c>
      <c r="V164" s="20">
        <f t="shared" si="35"/>
        <v>2530</v>
      </c>
      <c r="W164" s="12" t="s">
        <v>332</v>
      </c>
      <c r="X164" s="20">
        <f t="shared" si="35"/>
        <v>186</v>
      </c>
      <c r="Y164" s="20">
        <f t="shared" si="35"/>
        <v>143</v>
      </c>
      <c r="Z164" s="20">
        <f t="shared" si="35"/>
        <v>127</v>
      </c>
      <c r="AA164" s="20">
        <f t="shared" si="35"/>
        <v>123</v>
      </c>
      <c r="AB164" s="20">
        <f t="shared" si="35"/>
        <v>579</v>
      </c>
      <c r="AC164" s="20">
        <f t="shared" si="35"/>
        <v>566</v>
      </c>
      <c r="AD164" s="20">
        <f t="shared" si="35"/>
        <v>492</v>
      </c>
      <c r="AE164" s="20">
        <f t="shared" si="35"/>
        <v>74</v>
      </c>
      <c r="AF164" s="20">
        <f t="shared" si="35"/>
        <v>820</v>
      </c>
      <c r="AG164" s="20">
        <f t="shared" si="35"/>
        <v>22</v>
      </c>
      <c r="AH164" s="20">
        <f t="shared" si="35"/>
        <v>88</v>
      </c>
      <c r="AI164" s="20">
        <f t="shared" si="35"/>
        <v>29</v>
      </c>
      <c r="AJ164" s="20">
        <f t="shared" si="35"/>
        <v>959</v>
      </c>
      <c r="AK164" s="20">
        <f t="shared" si="35"/>
        <v>395</v>
      </c>
      <c r="AL164" s="20">
        <f t="shared" si="35"/>
        <v>101</v>
      </c>
      <c r="AM164" s="20">
        <f t="shared" si="35"/>
        <v>96</v>
      </c>
      <c r="AN164" s="20">
        <f t="shared" si="35"/>
        <v>5</v>
      </c>
    </row>
    <row r="165" spans="1:40" x14ac:dyDescent="0.25">
      <c r="A165" s="98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98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98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</row>
    <row r="166" spans="1:40" ht="15" customHeight="1" x14ac:dyDescent="0.3">
      <c r="A166" s="98" t="s">
        <v>74</v>
      </c>
      <c r="B166" s="98">
        <v>1192</v>
      </c>
      <c r="C166" s="98">
        <v>620</v>
      </c>
      <c r="D166" s="98">
        <v>1258</v>
      </c>
      <c r="E166" s="98">
        <v>607</v>
      </c>
      <c r="F166" s="98">
        <v>1026</v>
      </c>
      <c r="G166" s="98">
        <v>495</v>
      </c>
      <c r="H166" s="98">
        <v>1318</v>
      </c>
      <c r="I166" s="98">
        <v>611</v>
      </c>
      <c r="J166" s="101">
        <f>B166+D166+F166+H166</f>
        <v>4794</v>
      </c>
      <c r="K166" s="101">
        <f>+C166+E166+G166+I166</f>
        <v>2333</v>
      </c>
      <c r="L166" s="98" t="s">
        <v>74</v>
      </c>
      <c r="M166" s="98">
        <v>337</v>
      </c>
      <c r="N166" s="98">
        <v>183</v>
      </c>
      <c r="O166" s="98">
        <v>312</v>
      </c>
      <c r="P166" s="98">
        <v>153</v>
      </c>
      <c r="Q166" s="98">
        <v>285</v>
      </c>
      <c r="R166" s="98">
        <v>138</v>
      </c>
      <c r="S166" s="98">
        <v>624</v>
      </c>
      <c r="T166" s="98">
        <v>285</v>
      </c>
      <c r="U166" s="101">
        <f>M166+O166+Q166+S166</f>
        <v>1558</v>
      </c>
      <c r="V166" s="101">
        <f>N166+P166+R166+T166</f>
        <v>759</v>
      </c>
      <c r="W166" s="98" t="s">
        <v>74</v>
      </c>
      <c r="X166" s="98">
        <v>21</v>
      </c>
      <c r="Y166" s="98">
        <v>19</v>
      </c>
      <c r="Z166" s="98">
        <v>18</v>
      </c>
      <c r="AA166" s="98">
        <v>19</v>
      </c>
      <c r="AB166" s="98">
        <v>77</v>
      </c>
      <c r="AC166" s="98">
        <v>49</v>
      </c>
      <c r="AD166" s="98">
        <v>49</v>
      </c>
      <c r="AE166" s="98">
        <v>0</v>
      </c>
      <c r="AF166" s="98">
        <v>148</v>
      </c>
      <c r="AG166" s="98">
        <v>0</v>
      </c>
      <c r="AH166" s="98">
        <v>0</v>
      </c>
      <c r="AI166" s="98">
        <v>0</v>
      </c>
      <c r="AJ166" s="98">
        <v>148</v>
      </c>
      <c r="AK166" s="98">
        <v>109</v>
      </c>
      <c r="AL166" s="98">
        <v>6</v>
      </c>
      <c r="AM166" s="98">
        <v>6</v>
      </c>
      <c r="AN166" s="102"/>
    </row>
    <row r="167" spans="1:40" ht="15" customHeight="1" x14ac:dyDescent="0.3">
      <c r="A167" s="98" t="s">
        <v>75</v>
      </c>
      <c r="B167" s="98">
        <v>1229</v>
      </c>
      <c r="C167" s="98">
        <v>578</v>
      </c>
      <c r="D167" s="98">
        <v>697</v>
      </c>
      <c r="E167" s="98">
        <v>309</v>
      </c>
      <c r="F167" s="98">
        <v>485</v>
      </c>
      <c r="G167" s="98">
        <v>201</v>
      </c>
      <c r="H167" s="98">
        <v>435</v>
      </c>
      <c r="I167" s="98">
        <v>175</v>
      </c>
      <c r="J167" s="101">
        <f>B167+D167+F167+H167</f>
        <v>2846</v>
      </c>
      <c r="K167" s="101">
        <f>+C167+E167+G167+I167</f>
        <v>1263</v>
      </c>
      <c r="L167" s="98" t="s">
        <v>75</v>
      </c>
      <c r="M167" s="98">
        <v>304</v>
      </c>
      <c r="N167" s="98">
        <v>140</v>
      </c>
      <c r="O167" s="98">
        <v>53</v>
      </c>
      <c r="P167" s="98">
        <v>24</v>
      </c>
      <c r="Q167" s="98">
        <v>61</v>
      </c>
      <c r="R167" s="98">
        <v>21</v>
      </c>
      <c r="S167" s="98">
        <v>127</v>
      </c>
      <c r="T167" s="98">
        <v>45</v>
      </c>
      <c r="U167" s="101">
        <f>M167+O167+Q167+S167</f>
        <v>545</v>
      </c>
      <c r="V167" s="101">
        <f>N167+P167+R167+T167</f>
        <v>230</v>
      </c>
      <c r="W167" s="98" t="s">
        <v>75</v>
      </c>
      <c r="X167" s="98">
        <v>23</v>
      </c>
      <c r="Y167" s="98">
        <v>16</v>
      </c>
      <c r="Z167" s="98">
        <v>14</v>
      </c>
      <c r="AA167" s="98">
        <v>14</v>
      </c>
      <c r="AB167" s="98">
        <v>67</v>
      </c>
      <c r="AC167" s="98">
        <v>65</v>
      </c>
      <c r="AD167" s="98">
        <v>53</v>
      </c>
      <c r="AE167" s="98">
        <v>12</v>
      </c>
      <c r="AF167" s="98">
        <v>161</v>
      </c>
      <c r="AG167" s="98">
        <v>1</v>
      </c>
      <c r="AH167" s="98">
        <v>5</v>
      </c>
      <c r="AI167" s="98">
        <v>0</v>
      </c>
      <c r="AJ167" s="98">
        <v>167</v>
      </c>
      <c r="AK167" s="98">
        <v>48</v>
      </c>
      <c r="AL167" s="98">
        <v>15</v>
      </c>
      <c r="AM167" s="98">
        <v>15</v>
      </c>
      <c r="AN167" s="102"/>
    </row>
    <row r="168" spans="1:40" ht="15" customHeight="1" x14ac:dyDescent="0.3">
      <c r="A168" s="98" t="s">
        <v>55</v>
      </c>
      <c r="B168" s="98">
        <v>538</v>
      </c>
      <c r="C168" s="98">
        <v>292</v>
      </c>
      <c r="D168" s="98">
        <v>299</v>
      </c>
      <c r="E168" s="98">
        <v>141</v>
      </c>
      <c r="F168" s="98">
        <v>228</v>
      </c>
      <c r="G168" s="98">
        <v>98</v>
      </c>
      <c r="H168" s="98">
        <v>203</v>
      </c>
      <c r="I168" s="98">
        <v>70</v>
      </c>
      <c r="J168" s="101">
        <f t="shared" ref="J168:J186" si="36">B168+D168+F168+H168</f>
        <v>1268</v>
      </c>
      <c r="K168" s="101">
        <f t="shared" ref="K168:K186" si="37">+C168+E168+G168+I168</f>
        <v>601</v>
      </c>
      <c r="L168" s="98" t="s">
        <v>55</v>
      </c>
      <c r="M168" s="98">
        <v>112</v>
      </c>
      <c r="N168" s="98">
        <v>55</v>
      </c>
      <c r="O168" s="98">
        <v>48</v>
      </c>
      <c r="P168" s="98">
        <v>22</v>
      </c>
      <c r="Q168" s="98">
        <v>28</v>
      </c>
      <c r="R168" s="98">
        <v>13</v>
      </c>
      <c r="S168" s="98">
        <v>74</v>
      </c>
      <c r="T168" s="98">
        <v>31</v>
      </c>
      <c r="U168" s="101">
        <f t="shared" ref="U168:U186" si="38">M168+O168+Q168+S168</f>
        <v>262</v>
      </c>
      <c r="V168" s="101">
        <f t="shared" ref="V168:V186" si="39">N168+P168+R168+T168</f>
        <v>121</v>
      </c>
      <c r="W168" s="98" t="s">
        <v>55</v>
      </c>
      <c r="X168" s="98">
        <v>12</v>
      </c>
      <c r="Y168" s="98">
        <v>9</v>
      </c>
      <c r="Z168" s="98">
        <v>8</v>
      </c>
      <c r="AA168" s="98">
        <v>7</v>
      </c>
      <c r="AB168" s="98">
        <v>36</v>
      </c>
      <c r="AC168" s="98">
        <v>34</v>
      </c>
      <c r="AD168" s="98">
        <v>28</v>
      </c>
      <c r="AE168" s="98">
        <v>6</v>
      </c>
      <c r="AF168" s="98">
        <v>33</v>
      </c>
      <c r="AG168" s="98">
        <v>3</v>
      </c>
      <c r="AH168" s="98">
        <v>17</v>
      </c>
      <c r="AI168" s="98">
        <v>1</v>
      </c>
      <c r="AJ168" s="98">
        <v>54</v>
      </c>
      <c r="AK168" s="98">
        <v>18</v>
      </c>
      <c r="AL168" s="98">
        <v>8</v>
      </c>
      <c r="AM168" s="98">
        <v>7</v>
      </c>
      <c r="AN168" s="102">
        <v>1</v>
      </c>
    </row>
    <row r="169" spans="1:40" ht="15" customHeight="1" x14ac:dyDescent="0.3">
      <c r="A169" s="98" t="s">
        <v>56</v>
      </c>
      <c r="B169" s="98">
        <v>491</v>
      </c>
      <c r="C169" s="98">
        <v>248</v>
      </c>
      <c r="D169" s="98">
        <v>352</v>
      </c>
      <c r="E169" s="98">
        <v>174</v>
      </c>
      <c r="F169" s="98">
        <v>203</v>
      </c>
      <c r="G169" s="98">
        <v>93</v>
      </c>
      <c r="H169" s="98">
        <v>241</v>
      </c>
      <c r="I169" s="98">
        <v>97</v>
      </c>
      <c r="J169" s="101">
        <f t="shared" si="36"/>
        <v>1287</v>
      </c>
      <c r="K169" s="101">
        <f t="shared" si="37"/>
        <v>612</v>
      </c>
      <c r="L169" s="98" t="s">
        <v>56</v>
      </c>
      <c r="M169" s="98">
        <v>64</v>
      </c>
      <c r="N169" s="98">
        <v>40</v>
      </c>
      <c r="O169" s="98">
        <v>30</v>
      </c>
      <c r="P169" s="98">
        <v>3</v>
      </c>
      <c r="Q169" s="98">
        <v>18</v>
      </c>
      <c r="R169" s="98">
        <v>6</v>
      </c>
      <c r="S169" s="98">
        <v>66</v>
      </c>
      <c r="T169" s="98">
        <v>34</v>
      </c>
      <c r="U169" s="101">
        <f t="shared" si="38"/>
        <v>178</v>
      </c>
      <c r="V169" s="101">
        <f t="shared" si="39"/>
        <v>83</v>
      </c>
      <c r="W169" s="98" t="s">
        <v>56</v>
      </c>
      <c r="X169" s="98">
        <v>6</v>
      </c>
      <c r="Y169" s="98">
        <v>5</v>
      </c>
      <c r="Z169" s="98">
        <v>4</v>
      </c>
      <c r="AA169" s="98">
        <v>5</v>
      </c>
      <c r="AB169" s="98">
        <v>20</v>
      </c>
      <c r="AC169" s="98">
        <v>18</v>
      </c>
      <c r="AD169" s="98">
        <v>18</v>
      </c>
      <c r="AE169" s="98">
        <v>0</v>
      </c>
      <c r="AF169" s="98">
        <v>29</v>
      </c>
      <c r="AG169" s="98">
        <v>0</v>
      </c>
      <c r="AH169" s="98">
        <v>3</v>
      </c>
      <c r="AI169" s="98">
        <v>0</v>
      </c>
      <c r="AJ169" s="98">
        <v>32</v>
      </c>
      <c r="AK169" s="98">
        <v>10</v>
      </c>
      <c r="AL169" s="98">
        <v>3</v>
      </c>
      <c r="AM169" s="98">
        <v>3</v>
      </c>
      <c r="AN169" s="102"/>
    </row>
    <row r="170" spans="1:40" ht="15" customHeight="1" x14ac:dyDescent="0.3">
      <c r="A170" s="98" t="s">
        <v>523</v>
      </c>
      <c r="B170" s="98">
        <v>257</v>
      </c>
      <c r="C170" s="98">
        <v>144</v>
      </c>
      <c r="D170" s="98">
        <v>190</v>
      </c>
      <c r="E170" s="98">
        <v>96</v>
      </c>
      <c r="F170" s="98">
        <v>167</v>
      </c>
      <c r="G170" s="98">
        <v>62</v>
      </c>
      <c r="H170" s="98">
        <v>153</v>
      </c>
      <c r="I170" s="98">
        <v>74</v>
      </c>
      <c r="J170" s="101">
        <f t="shared" si="36"/>
        <v>767</v>
      </c>
      <c r="K170" s="101">
        <f t="shared" si="37"/>
        <v>376</v>
      </c>
      <c r="L170" s="98" t="s">
        <v>523</v>
      </c>
      <c r="M170" s="98">
        <v>76</v>
      </c>
      <c r="N170" s="98">
        <v>41</v>
      </c>
      <c r="O170" s="98">
        <v>40</v>
      </c>
      <c r="P170" s="98">
        <v>17</v>
      </c>
      <c r="Q170" s="98">
        <v>27</v>
      </c>
      <c r="R170" s="98">
        <v>10</v>
      </c>
      <c r="S170" s="98">
        <v>76</v>
      </c>
      <c r="T170" s="98">
        <v>31</v>
      </c>
      <c r="U170" s="101">
        <f t="shared" si="38"/>
        <v>219</v>
      </c>
      <c r="V170" s="101">
        <f t="shared" si="39"/>
        <v>99</v>
      </c>
      <c r="W170" s="98" t="s">
        <v>523</v>
      </c>
      <c r="X170" s="98">
        <v>9</v>
      </c>
      <c r="Y170" s="98">
        <v>6</v>
      </c>
      <c r="Z170" s="98">
        <v>6</v>
      </c>
      <c r="AA170" s="98">
        <v>6</v>
      </c>
      <c r="AB170" s="98">
        <v>27</v>
      </c>
      <c r="AC170" s="98">
        <v>24</v>
      </c>
      <c r="AD170" s="98">
        <v>24</v>
      </c>
      <c r="AE170" s="98">
        <v>0</v>
      </c>
      <c r="AF170" s="98">
        <v>36</v>
      </c>
      <c r="AG170" s="98">
        <v>0</v>
      </c>
      <c r="AH170" s="98">
        <v>7</v>
      </c>
      <c r="AI170" s="98">
        <v>0</v>
      </c>
      <c r="AJ170" s="98">
        <v>43</v>
      </c>
      <c r="AK170" s="98">
        <v>16</v>
      </c>
      <c r="AL170" s="98">
        <v>5</v>
      </c>
      <c r="AM170" s="98">
        <v>5</v>
      </c>
      <c r="AN170" s="102"/>
    </row>
    <row r="171" spans="1:40" ht="15" customHeight="1" x14ac:dyDescent="0.3">
      <c r="A171" s="98" t="s">
        <v>58</v>
      </c>
      <c r="B171" s="98">
        <v>174</v>
      </c>
      <c r="C171" s="98">
        <v>88</v>
      </c>
      <c r="D171" s="98">
        <v>89</v>
      </c>
      <c r="E171" s="98">
        <v>37</v>
      </c>
      <c r="F171" s="98">
        <v>90</v>
      </c>
      <c r="G171" s="98">
        <v>37</v>
      </c>
      <c r="H171" s="98">
        <v>91</v>
      </c>
      <c r="I171" s="98">
        <v>39</v>
      </c>
      <c r="J171" s="101">
        <f t="shared" si="36"/>
        <v>444</v>
      </c>
      <c r="K171" s="101">
        <f t="shared" si="37"/>
        <v>201</v>
      </c>
      <c r="L171" s="98" t="s">
        <v>58</v>
      </c>
      <c r="M171" s="98">
        <v>29</v>
      </c>
      <c r="N171" s="98">
        <v>16</v>
      </c>
      <c r="O171" s="98">
        <v>5</v>
      </c>
      <c r="P171" s="98">
        <v>2</v>
      </c>
      <c r="Q171" s="98">
        <v>10</v>
      </c>
      <c r="R171" s="98">
        <v>6</v>
      </c>
      <c r="S171" s="98">
        <v>25</v>
      </c>
      <c r="T171" s="98">
        <v>9</v>
      </c>
      <c r="U171" s="101">
        <f t="shared" si="38"/>
        <v>69</v>
      </c>
      <c r="V171" s="101">
        <f t="shared" si="39"/>
        <v>33</v>
      </c>
      <c r="W171" s="98" t="s">
        <v>58</v>
      </c>
      <c r="X171" s="98">
        <v>4</v>
      </c>
      <c r="Y171" s="98">
        <v>3</v>
      </c>
      <c r="Z171" s="98">
        <v>3</v>
      </c>
      <c r="AA171" s="98">
        <v>3</v>
      </c>
      <c r="AB171" s="98">
        <v>13</v>
      </c>
      <c r="AC171" s="98">
        <v>11</v>
      </c>
      <c r="AD171" s="98">
        <v>8</v>
      </c>
      <c r="AE171" s="98">
        <v>3</v>
      </c>
      <c r="AF171" s="98">
        <v>16</v>
      </c>
      <c r="AG171" s="98">
        <v>0</v>
      </c>
      <c r="AH171" s="98">
        <v>2</v>
      </c>
      <c r="AI171" s="98">
        <v>0</v>
      </c>
      <c r="AJ171" s="98">
        <v>18</v>
      </c>
      <c r="AK171" s="98">
        <v>8</v>
      </c>
      <c r="AL171" s="98">
        <v>2</v>
      </c>
      <c r="AM171" s="98">
        <v>2</v>
      </c>
      <c r="AN171" s="102"/>
    </row>
    <row r="172" spans="1:40" ht="15" customHeight="1" x14ac:dyDescent="0.3">
      <c r="A172" s="98" t="s">
        <v>59</v>
      </c>
      <c r="B172" s="98">
        <v>198</v>
      </c>
      <c r="C172" s="98">
        <v>92</v>
      </c>
      <c r="D172" s="98">
        <v>186</v>
      </c>
      <c r="E172" s="98">
        <v>72</v>
      </c>
      <c r="F172" s="98">
        <v>118</v>
      </c>
      <c r="G172" s="98">
        <v>58</v>
      </c>
      <c r="H172" s="98">
        <v>142</v>
      </c>
      <c r="I172" s="98">
        <v>59</v>
      </c>
      <c r="J172" s="101">
        <f t="shared" si="36"/>
        <v>644</v>
      </c>
      <c r="K172" s="101">
        <f t="shared" si="37"/>
        <v>281</v>
      </c>
      <c r="L172" s="98" t="s">
        <v>59</v>
      </c>
      <c r="M172" s="98">
        <v>15</v>
      </c>
      <c r="N172" s="98">
        <v>9</v>
      </c>
      <c r="O172" s="98">
        <v>9</v>
      </c>
      <c r="P172" s="98">
        <v>5</v>
      </c>
      <c r="Q172" s="98">
        <v>4</v>
      </c>
      <c r="R172" s="98">
        <v>1</v>
      </c>
      <c r="S172" s="98">
        <v>48</v>
      </c>
      <c r="T172" s="98">
        <v>23</v>
      </c>
      <c r="U172" s="101">
        <f t="shared" si="38"/>
        <v>76</v>
      </c>
      <c r="V172" s="101">
        <f t="shared" si="39"/>
        <v>38</v>
      </c>
      <c r="W172" s="98" t="s">
        <v>59</v>
      </c>
      <c r="X172" s="98">
        <v>6</v>
      </c>
      <c r="Y172" s="98">
        <v>6</v>
      </c>
      <c r="Z172" s="98">
        <v>4</v>
      </c>
      <c r="AA172" s="98">
        <v>5</v>
      </c>
      <c r="AB172" s="98">
        <v>21</v>
      </c>
      <c r="AC172" s="98">
        <v>20</v>
      </c>
      <c r="AD172" s="98">
        <v>16</v>
      </c>
      <c r="AE172" s="98">
        <v>4</v>
      </c>
      <c r="AF172" s="98">
        <v>27</v>
      </c>
      <c r="AG172" s="98">
        <v>0</v>
      </c>
      <c r="AH172" s="98">
        <v>5</v>
      </c>
      <c r="AI172" s="98">
        <v>0</v>
      </c>
      <c r="AJ172" s="98">
        <v>32</v>
      </c>
      <c r="AK172" s="98">
        <v>15</v>
      </c>
      <c r="AL172" s="98">
        <v>3</v>
      </c>
      <c r="AM172" s="98">
        <v>3</v>
      </c>
      <c r="AN172" s="102"/>
    </row>
    <row r="173" spans="1:40" ht="15" customHeight="1" x14ac:dyDescent="0.3">
      <c r="A173" s="98" t="s">
        <v>60</v>
      </c>
      <c r="B173" s="98">
        <v>380</v>
      </c>
      <c r="C173" s="98">
        <v>175</v>
      </c>
      <c r="D173" s="98">
        <v>204</v>
      </c>
      <c r="E173" s="98">
        <v>90</v>
      </c>
      <c r="F173" s="98">
        <v>227</v>
      </c>
      <c r="G173" s="98">
        <v>98</v>
      </c>
      <c r="H173" s="98">
        <v>185</v>
      </c>
      <c r="I173" s="98">
        <v>65</v>
      </c>
      <c r="J173" s="101">
        <f t="shared" si="36"/>
        <v>996</v>
      </c>
      <c r="K173" s="101">
        <f t="shared" si="37"/>
        <v>428</v>
      </c>
      <c r="L173" s="98" t="s">
        <v>60</v>
      </c>
      <c r="M173" s="98">
        <v>85</v>
      </c>
      <c r="N173" s="98">
        <v>38</v>
      </c>
      <c r="O173" s="98">
        <v>11</v>
      </c>
      <c r="P173" s="98">
        <v>6</v>
      </c>
      <c r="Q173" s="98">
        <v>37</v>
      </c>
      <c r="R173" s="98">
        <v>19</v>
      </c>
      <c r="S173" s="98">
        <v>56</v>
      </c>
      <c r="T173" s="98">
        <v>18</v>
      </c>
      <c r="U173" s="101">
        <f t="shared" si="38"/>
        <v>189</v>
      </c>
      <c r="V173" s="101">
        <f t="shared" si="39"/>
        <v>81</v>
      </c>
      <c r="W173" s="98" t="s">
        <v>60</v>
      </c>
      <c r="X173" s="98">
        <v>9</v>
      </c>
      <c r="Y173" s="98">
        <v>6</v>
      </c>
      <c r="Z173" s="98">
        <v>7</v>
      </c>
      <c r="AA173" s="98">
        <v>5</v>
      </c>
      <c r="AB173" s="98">
        <v>27</v>
      </c>
      <c r="AC173" s="98">
        <v>21</v>
      </c>
      <c r="AD173" s="98">
        <v>19</v>
      </c>
      <c r="AE173" s="98">
        <v>2</v>
      </c>
      <c r="AF173" s="98">
        <v>37</v>
      </c>
      <c r="AG173" s="98">
        <v>0</v>
      </c>
      <c r="AH173" s="98">
        <v>0</v>
      </c>
      <c r="AI173" s="98">
        <v>2</v>
      </c>
      <c r="AJ173" s="98">
        <v>39</v>
      </c>
      <c r="AK173" s="98">
        <v>13</v>
      </c>
      <c r="AL173" s="98">
        <v>4</v>
      </c>
      <c r="AM173" s="98">
        <v>4</v>
      </c>
      <c r="AN173" s="102"/>
    </row>
    <row r="174" spans="1:40" ht="15" customHeight="1" x14ac:dyDescent="0.3">
      <c r="A174" s="98" t="s">
        <v>524</v>
      </c>
      <c r="B174" s="98">
        <v>152</v>
      </c>
      <c r="C174" s="98">
        <v>91</v>
      </c>
      <c r="D174" s="98">
        <v>132</v>
      </c>
      <c r="E174" s="98">
        <v>70</v>
      </c>
      <c r="F174" s="98">
        <v>82</v>
      </c>
      <c r="G174" s="98">
        <v>39</v>
      </c>
      <c r="H174" s="98">
        <v>63</v>
      </c>
      <c r="I174" s="98">
        <v>29</v>
      </c>
      <c r="J174" s="101">
        <f t="shared" si="36"/>
        <v>429</v>
      </c>
      <c r="K174" s="101">
        <f t="shared" si="37"/>
        <v>229</v>
      </c>
      <c r="L174" s="98" t="s">
        <v>524</v>
      </c>
      <c r="M174" s="98">
        <v>11</v>
      </c>
      <c r="N174" s="98">
        <v>8</v>
      </c>
      <c r="O174" s="98">
        <v>2</v>
      </c>
      <c r="P174" s="98">
        <v>0</v>
      </c>
      <c r="Q174" s="98">
        <v>2</v>
      </c>
      <c r="R174" s="98">
        <v>1</v>
      </c>
      <c r="S174" s="98">
        <v>1</v>
      </c>
      <c r="T174" s="98">
        <v>0</v>
      </c>
      <c r="U174" s="101">
        <f t="shared" si="38"/>
        <v>16</v>
      </c>
      <c r="V174" s="101">
        <f t="shared" si="39"/>
        <v>9</v>
      </c>
      <c r="W174" s="98" t="s">
        <v>524</v>
      </c>
      <c r="X174" s="98">
        <v>4</v>
      </c>
      <c r="Y174" s="98">
        <v>3</v>
      </c>
      <c r="Z174" s="98">
        <v>2</v>
      </c>
      <c r="AA174" s="98">
        <v>2</v>
      </c>
      <c r="AB174" s="98">
        <v>11</v>
      </c>
      <c r="AC174" s="98">
        <v>9</v>
      </c>
      <c r="AD174" s="98">
        <v>8</v>
      </c>
      <c r="AE174" s="98">
        <v>1</v>
      </c>
      <c r="AF174" s="98">
        <v>7</v>
      </c>
      <c r="AG174" s="98">
        <v>0</v>
      </c>
      <c r="AH174" s="98">
        <v>7</v>
      </c>
      <c r="AI174" s="98">
        <v>0</v>
      </c>
      <c r="AJ174" s="98">
        <v>14</v>
      </c>
      <c r="AK174" s="98">
        <v>8</v>
      </c>
      <c r="AL174" s="98">
        <v>2</v>
      </c>
      <c r="AM174" s="98">
        <v>2</v>
      </c>
      <c r="AN174" s="102"/>
    </row>
    <row r="175" spans="1:40" ht="15" customHeight="1" x14ac:dyDescent="0.3">
      <c r="A175" s="98" t="s">
        <v>62</v>
      </c>
      <c r="B175" s="98">
        <v>34</v>
      </c>
      <c r="C175" s="98">
        <v>12</v>
      </c>
      <c r="D175" s="98">
        <v>22</v>
      </c>
      <c r="E175" s="98">
        <v>12</v>
      </c>
      <c r="F175" s="98">
        <v>9</v>
      </c>
      <c r="G175" s="98">
        <v>5</v>
      </c>
      <c r="H175" s="98">
        <v>5</v>
      </c>
      <c r="I175" s="98">
        <v>2</v>
      </c>
      <c r="J175" s="101">
        <f t="shared" si="36"/>
        <v>70</v>
      </c>
      <c r="K175" s="101">
        <f t="shared" si="37"/>
        <v>31</v>
      </c>
      <c r="L175" s="98" t="s">
        <v>62</v>
      </c>
      <c r="M175" s="98">
        <v>3</v>
      </c>
      <c r="N175" s="98">
        <v>0</v>
      </c>
      <c r="O175" s="98">
        <v>0</v>
      </c>
      <c r="P175" s="98">
        <v>0</v>
      </c>
      <c r="Q175" s="98">
        <v>0</v>
      </c>
      <c r="R175" s="98">
        <v>0</v>
      </c>
      <c r="S175" s="98">
        <v>1</v>
      </c>
      <c r="T175" s="98">
        <v>1</v>
      </c>
      <c r="U175" s="101">
        <f t="shared" si="38"/>
        <v>4</v>
      </c>
      <c r="V175" s="101">
        <f t="shared" si="39"/>
        <v>1</v>
      </c>
      <c r="W175" s="98" t="s">
        <v>62</v>
      </c>
      <c r="X175" s="98">
        <v>1</v>
      </c>
      <c r="Y175" s="98">
        <v>1</v>
      </c>
      <c r="Z175" s="98">
        <v>1</v>
      </c>
      <c r="AA175" s="98">
        <v>1</v>
      </c>
      <c r="AB175" s="98">
        <v>4</v>
      </c>
      <c r="AC175" s="98">
        <v>3</v>
      </c>
      <c r="AD175" s="98">
        <v>3</v>
      </c>
      <c r="AE175" s="98">
        <v>0</v>
      </c>
      <c r="AF175" s="98">
        <v>6</v>
      </c>
      <c r="AG175" s="98">
        <v>0</v>
      </c>
      <c r="AH175" s="98">
        <v>0</v>
      </c>
      <c r="AI175" s="98">
        <v>0</v>
      </c>
      <c r="AJ175" s="98">
        <v>6</v>
      </c>
      <c r="AK175" s="98">
        <v>0</v>
      </c>
      <c r="AL175" s="98">
        <v>1</v>
      </c>
      <c r="AM175" s="98">
        <v>1</v>
      </c>
      <c r="AN175" s="102"/>
    </row>
    <row r="176" spans="1:40" ht="15" customHeight="1" x14ac:dyDescent="0.3">
      <c r="A176" s="98" t="s">
        <v>63</v>
      </c>
      <c r="B176" s="98">
        <v>119</v>
      </c>
      <c r="C176" s="98">
        <v>65</v>
      </c>
      <c r="D176" s="98">
        <v>56</v>
      </c>
      <c r="E176" s="98">
        <v>25</v>
      </c>
      <c r="F176" s="98">
        <v>47</v>
      </c>
      <c r="G176" s="98">
        <v>19</v>
      </c>
      <c r="H176" s="98">
        <v>35</v>
      </c>
      <c r="I176" s="98">
        <v>17</v>
      </c>
      <c r="J176" s="101">
        <f t="shared" si="36"/>
        <v>257</v>
      </c>
      <c r="K176" s="101">
        <f t="shared" si="37"/>
        <v>126</v>
      </c>
      <c r="L176" s="98" t="s">
        <v>63</v>
      </c>
      <c r="M176" s="98">
        <v>28</v>
      </c>
      <c r="N176" s="98">
        <v>14</v>
      </c>
      <c r="O176" s="98">
        <v>6</v>
      </c>
      <c r="P176" s="98">
        <v>3</v>
      </c>
      <c r="Q176" s="98">
        <v>13</v>
      </c>
      <c r="R176" s="98">
        <v>4</v>
      </c>
      <c r="S176" s="98">
        <v>17</v>
      </c>
      <c r="T176" s="98">
        <v>7</v>
      </c>
      <c r="U176" s="101">
        <f t="shared" si="38"/>
        <v>64</v>
      </c>
      <c r="V176" s="101">
        <f t="shared" si="39"/>
        <v>28</v>
      </c>
      <c r="W176" s="98" t="s">
        <v>63</v>
      </c>
      <c r="X176" s="98">
        <v>5</v>
      </c>
      <c r="Y176" s="98">
        <v>4</v>
      </c>
      <c r="Z176" s="98">
        <v>4</v>
      </c>
      <c r="AA176" s="98">
        <v>2</v>
      </c>
      <c r="AB176" s="98">
        <v>15</v>
      </c>
      <c r="AC176" s="98">
        <v>10</v>
      </c>
      <c r="AD176" s="98">
        <v>10</v>
      </c>
      <c r="AE176" s="98">
        <v>0</v>
      </c>
      <c r="AF176" s="98">
        <v>19</v>
      </c>
      <c r="AG176" s="98">
        <v>0</v>
      </c>
      <c r="AH176" s="98">
        <v>0</v>
      </c>
      <c r="AI176" s="98">
        <v>0</v>
      </c>
      <c r="AJ176" s="98">
        <v>19</v>
      </c>
      <c r="AK176" s="98">
        <v>10</v>
      </c>
      <c r="AL176" s="98">
        <v>4</v>
      </c>
      <c r="AM176" s="98">
        <v>4</v>
      </c>
      <c r="AN176" s="102"/>
    </row>
    <row r="177" spans="1:40" ht="15" customHeight="1" x14ac:dyDescent="0.3">
      <c r="A177" s="98" t="s">
        <v>64</v>
      </c>
      <c r="B177" s="98">
        <v>506</v>
      </c>
      <c r="C177" s="98">
        <v>258</v>
      </c>
      <c r="D177" s="98">
        <v>408</v>
      </c>
      <c r="E177" s="98">
        <v>164</v>
      </c>
      <c r="F177" s="98">
        <v>187</v>
      </c>
      <c r="G177" s="98">
        <v>77</v>
      </c>
      <c r="H177" s="98">
        <v>212</v>
      </c>
      <c r="I177" s="98">
        <v>106</v>
      </c>
      <c r="J177" s="101">
        <f t="shared" si="36"/>
        <v>1313</v>
      </c>
      <c r="K177" s="101">
        <f t="shared" si="37"/>
        <v>605</v>
      </c>
      <c r="L177" s="98" t="s">
        <v>64</v>
      </c>
      <c r="M177" s="98">
        <v>56</v>
      </c>
      <c r="N177" s="98">
        <v>30</v>
      </c>
      <c r="O177" s="98">
        <v>16</v>
      </c>
      <c r="P177" s="98">
        <v>7</v>
      </c>
      <c r="Q177" s="98">
        <v>1</v>
      </c>
      <c r="R177" s="98">
        <v>0</v>
      </c>
      <c r="S177" s="98">
        <v>55</v>
      </c>
      <c r="T177" s="98">
        <v>24</v>
      </c>
      <c r="U177" s="101">
        <f t="shared" si="38"/>
        <v>128</v>
      </c>
      <c r="V177" s="101">
        <f t="shared" si="39"/>
        <v>61</v>
      </c>
      <c r="W177" s="98" t="s">
        <v>64</v>
      </c>
      <c r="X177" s="98">
        <v>11</v>
      </c>
      <c r="Y177" s="98">
        <v>9</v>
      </c>
      <c r="Z177" s="98">
        <v>5</v>
      </c>
      <c r="AA177" s="98">
        <v>6</v>
      </c>
      <c r="AB177" s="98">
        <v>31</v>
      </c>
      <c r="AC177" s="98">
        <v>101</v>
      </c>
      <c r="AD177" s="98">
        <v>88</v>
      </c>
      <c r="AE177" s="98">
        <v>13</v>
      </c>
      <c r="AF177" s="98">
        <v>43</v>
      </c>
      <c r="AG177" s="98">
        <v>2</v>
      </c>
      <c r="AH177" s="98">
        <v>8</v>
      </c>
      <c r="AI177" s="98">
        <v>1</v>
      </c>
      <c r="AJ177" s="98">
        <v>54</v>
      </c>
      <c r="AK177" s="98">
        <v>25</v>
      </c>
      <c r="AL177" s="98">
        <v>6</v>
      </c>
      <c r="AM177" s="98">
        <v>6</v>
      </c>
      <c r="AN177" s="102"/>
    </row>
    <row r="178" spans="1:40" ht="15" customHeight="1" x14ac:dyDescent="0.3">
      <c r="A178" s="98" t="s">
        <v>65</v>
      </c>
      <c r="B178" s="98">
        <v>576</v>
      </c>
      <c r="C178" s="98">
        <v>286</v>
      </c>
      <c r="D178" s="98">
        <v>228</v>
      </c>
      <c r="E178" s="98">
        <v>101</v>
      </c>
      <c r="F178" s="98">
        <v>216</v>
      </c>
      <c r="G178" s="98">
        <v>87</v>
      </c>
      <c r="H178" s="98">
        <v>183</v>
      </c>
      <c r="I178" s="98">
        <v>73</v>
      </c>
      <c r="J178" s="101">
        <f t="shared" si="36"/>
        <v>1203</v>
      </c>
      <c r="K178" s="101">
        <f t="shared" si="37"/>
        <v>547</v>
      </c>
      <c r="L178" s="98" t="s">
        <v>65</v>
      </c>
      <c r="M178" s="98">
        <v>102</v>
      </c>
      <c r="N178" s="98">
        <v>62</v>
      </c>
      <c r="O178" s="98">
        <v>18</v>
      </c>
      <c r="P178" s="98">
        <v>6</v>
      </c>
      <c r="Q178" s="98">
        <v>40</v>
      </c>
      <c r="R178" s="98">
        <v>13</v>
      </c>
      <c r="S178" s="98">
        <v>59</v>
      </c>
      <c r="T178" s="98">
        <v>24</v>
      </c>
      <c r="U178" s="101">
        <f t="shared" si="38"/>
        <v>219</v>
      </c>
      <c r="V178" s="101">
        <f t="shared" si="39"/>
        <v>105</v>
      </c>
      <c r="W178" s="98" t="s">
        <v>65</v>
      </c>
      <c r="X178" s="98">
        <v>11</v>
      </c>
      <c r="Y178" s="98">
        <v>7</v>
      </c>
      <c r="Z178" s="98">
        <v>6</v>
      </c>
      <c r="AA178" s="98">
        <v>5</v>
      </c>
      <c r="AB178" s="98">
        <v>29</v>
      </c>
      <c r="AC178" s="98">
        <v>27</v>
      </c>
      <c r="AD178" s="98">
        <v>26</v>
      </c>
      <c r="AE178" s="98">
        <v>1</v>
      </c>
      <c r="AF178" s="98">
        <v>27</v>
      </c>
      <c r="AG178" s="98">
        <v>0</v>
      </c>
      <c r="AH178" s="98">
        <v>10</v>
      </c>
      <c r="AI178" s="98">
        <v>2</v>
      </c>
      <c r="AJ178" s="98">
        <v>39</v>
      </c>
      <c r="AK178" s="98">
        <v>5</v>
      </c>
      <c r="AL178" s="98">
        <v>5</v>
      </c>
      <c r="AM178" s="98">
        <v>4</v>
      </c>
      <c r="AN178" s="102">
        <v>1</v>
      </c>
    </row>
    <row r="179" spans="1:40" ht="15" customHeight="1" x14ac:dyDescent="0.3">
      <c r="A179" s="98" t="s">
        <v>66</v>
      </c>
      <c r="B179" s="98">
        <v>98</v>
      </c>
      <c r="C179" s="98">
        <v>36</v>
      </c>
      <c r="D179" s="98">
        <v>92</v>
      </c>
      <c r="E179" s="98">
        <v>36</v>
      </c>
      <c r="F179" s="98">
        <v>71</v>
      </c>
      <c r="G179" s="98">
        <v>19</v>
      </c>
      <c r="H179" s="98">
        <v>75</v>
      </c>
      <c r="I179" s="98">
        <v>27</v>
      </c>
      <c r="J179" s="101">
        <f t="shared" si="36"/>
        <v>336</v>
      </c>
      <c r="K179" s="101">
        <f t="shared" si="37"/>
        <v>118</v>
      </c>
      <c r="L179" s="98" t="s">
        <v>66</v>
      </c>
      <c r="M179" s="98">
        <v>28</v>
      </c>
      <c r="N179" s="98">
        <v>6</v>
      </c>
      <c r="O179" s="98">
        <v>1</v>
      </c>
      <c r="P179" s="98">
        <v>1</v>
      </c>
      <c r="Q179" s="98">
        <v>0</v>
      </c>
      <c r="R179" s="98">
        <v>0</v>
      </c>
      <c r="S179" s="98">
        <v>29</v>
      </c>
      <c r="T179" s="98">
        <v>13</v>
      </c>
      <c r="U179" s="101">
        <f t="shared" si="38"/>
        <v>58</v>
      </c>
      <c r="V179" s="101">
        <f t="shared" si="39"/>
        <v>20</v>
      </c>
      <c r="W179" s="98" t="s">
        <v>66</v>
      </c>
      <c r="X179" s="98">
        <v>3</v>
      </c>
      <c r="Y179" s="98">
        <v>3</v>
      </c>
      <c r="Z179" s="98">
        <v>3</v>
      </c>
      <c r="AA179" s="98">
        <v>3</v>
      </c>
      <c r="AB179" s="98">
        <v>12</v>
      </c>
      <c r="AC179" s="98">
        <v>11</v>
      </c>
      <c r="AD179" s="98">
        <v>2</v>
      </c>
      <c r="AE179" s="98">
        <v>9</v>
      </c>
      <c r="AF179" s="98">
        <v>13</v>
      </c>
      <c r="AG179" s="98">
        <v>2</v>
      </c>
      <c r="AH179" s="98">
        <v>4</v>
      </c>
      <c r="AI179" s="98">
        <v>0</v>
      </c>
      <c r="AJ179" s="98">
        <v>19</v>
      </c>
      <c r="AK179" s="98">
        <v>7</v>
      </c>
      <c r="AL179" s="98">
        <v>3</v>
      </c>
      <c r="AM179" s="98">
        <v>3</v>
      </c>
      <c r="AN179" s="102"/>
    </row>
    <row r="180" spans="1:40" ht="15" customHeight="1" x14ac:dyDescent="0.3">
      <c r="A180" s="98" t="s">
        <v>67</v>
      </c>
      <c r="B180" s="98">
        <v>325</v>
      </c>
      <c r="C180" s="98">
        <v>145</v>
      </c>
      <c r="D180" s="98">
        <v>290</v>
      </c>
      <c r="E180" s="98">
        <v>140</v>
      </c>
      <c r="F180" s="98">
        <v>224</v>
      </c>
      <c r="G180" s="98">
        <v>99</v>
      </c>
      <c r="H180" s="98">
        <v>286</v>
      </c>
      <c r="I180" s="98">
        <v>127</v>
      </c>
      <c r="J180" s="101">
        <f t="shared" si="36"/>
        <v>1125</v>
      </c>
      <c r="K180" s="101">
        <f t="shared" si="37"/>
        <v>511</v>
      </c>
      <c r="L180" s="98" t="s">
        <v>67</v>
      </c>
      <c r="M180" s="98">
        <v>44</v>
      </c>
      <c r="N180" s="98">
        <v>21</v>
      </c>
      <c r="O180" s="98">
        <v>16</v>
      </c>
      <c r="P180" s="98">
        <v>8</v>
      </c>
      <c r="Q180" s="98">
        <v>26</v>
      </c>
      <c r="R180" s="98">
        <v>10</v>
      </c>
      <c r="S180" s="98">
        <v>135</v>
      </c>
      <c r="T180" s="98">
        <v>68</v>
      </c>
      <c r="U180" s="101">
        <f t="shared" si="38"/>
        <v>221</v>
      </c>
      <c r="V180" s="101">
        <f t="shared" si="39"/>
        <v>107</v>
      </c>
      <c r="W180" s="98" t="s">
        <v>67</v>
      </c>
      <c r="X180" s="98">
        <v>9</v>
      </c>
      <c r="Y180" s="98">
        <v>7</v>
      </c>
      <c r="Z180" s="98">
        <v>7</v>
      </c>
      <c r="AA180" s="98">
        <v>7</v>
      </c>
      <c r="AB180" s="98">
        <v>30</v>
      </c>
      <c r="AC180" s="98">
        <v>30</v>
      </c>
      <c r="AD180" s="98">
        <v>27</v>
      </c>
      <c r="AE180" s="98">
        <v>3</v>
      </c>
      <c r="AF180" s="98">
        <v>39</v>
      </c>
      <c r="AG180" s="98">
        <v>5</v>
      </c>
      <c r="AH180" s="98">
        <v>0</v>
      </c>
      <c r="AI180" s="98">
        <v>0</v>
      </c>
      <c r="AJ180" s="98">
        <v>44</v>
      </c>
      <c r="AK180" s="98">
        <v>11</v>
      </c>
      <c r="AL180" s="98">
        <v>5</v>
      </c>
      <c r="AM180" s="98">
        <v>5</v>
      </c>
      <c r="AN180" s="102"/>
    </row>
    <row r="181" spans="1:40" ht="15" customHeight="1" x14ac:dyDescent="0.3">
      <c r="A181" s="98" t="s">
        <v>525</v>
      </c>
      <c r="B181" s="98">
        <v>118</v>
      </c>
      <c r="C181" s="98">
        <v>60</v>
      </c>
      <c r="D181" s="98">
        <v>96</v>
      </c>
      <c r="E181" s="98">
        <v>43</v>
      </c>
      <c r="F181" s="98">
        <v>69</v>
      </c>
      <c r="G181" s="98">
        <v>30</v>
      </c>
      <c r="H181" s="98">
        <v>101</v>
      </c>
      <c r="I181" s="98">
        <v>41</v>
      </c>
      <c r="J181" s="101">
        <f t="shared" si="36"/>
        <v>384</v>
      </c>
      <c r="K181" s="101">
        <f t="shared" si="37"/>
        <v>174</v>
      </c>
      <c r="L181" s="98" t="s">
        <v>525</v>
      </c>
      <c r="M181" s="98">
        <v>43</v>
      </c>
      <c r="N181" s="98">
        <v>22</v>
      </c>
      <c r="O181" s="98">
        <v>11</v>
      </c>
      <c r="P181" s="98">
        <v>4</v>
      </c>
      <c r="Q181" s="98">
        <v>11</v>
      </c>
      <c r="R181" s="98">
        <v>6</v>
      </c>
      <c r="S181" s="98">
        <v>43</v>
      </c>
      <c r="T181" s="98">
        <v>18</v>
      </c>
      <c r="U181" s="101">
        <f t="shared" si="38"/>
        <v>108</v>
      </c>
      <c r="V181" s="101">
        <f t="shared" si="39"/>
        <v>50</v>
      </c>
      <c r="W181" s="98" t="s">
        <v>525</v>
      </c>
      <c r="X181" s="98">
        <v>4</v>
      </c>
      <c r="Y181" s="98">
        <v>4</v>
      </c>
      <c r="Z181" s="98">
        <v>3</v>
      </c>
      <c r="AA181" s="98">
        <v>4</v>
      </c>
      <c r="AB181" s="98">
        <v>15</v>
      </c>
      <c r="AC181" s="98">
        <v>10</v>
      </c>
      <c r="AD181" s="98">
        <v>9</v>
      </c>
      <c r="AE181" s="98">
        <v>1</v>
      </c>
      <c r="AF181" s="98">
        <v>19</v>
      </c>
      <c r="AG181" s="98">
        <v>0</v>
      </c>
      <c r="AH181" s="98">
        <v>5</v>
      </c>
      <c r="AI181" s="98">
        <v>0</v>
      </c>
      <c r="AJ181" s="98">
        <v>24</v>
      </c>
      <c r="AK181" s="98">
        <v>7</v>
      </c>
      <c r="AL181" s="98">
        <v>3</v>
      </c>
      <c r="AM181" s="98">
        <v>3</v>
      </c>
      <c r="AN181" s="102"/>
    </row>
    <row r="182" spans="1:40" ht="15" customHeight="1" x14ac:dyDescent="0.3">
      <c r="A182" s="98" t="s">
        <v>69</v>
      </c>
      <c r="B182" s="98">
        <v>284</v>
      </c>
      <c r="C182" s="98">
        <v>140</v>
      </c>
      <c r="D182" s="98">
        <v>210</v>
      </c>
      <c r="E182" s="98">
        <v>101</v>
      </c>
      <c r="F182" s="98">
        <v>153</v>
      </c>
      <c r="G182" s="98">
        <v>75</v>
      </c>
      <c r="H182" s="98">
        <v>145</v>
      </c>
      <c r="I182" s="98">
        <v>73</v>
      </c>
      <c r="J182" s="101">
        <f t="shared" si="36"/>
        <v>792</v>
      </c>
      <c r="K182" s="101">
        <f t="shared" si="37"/>
        <v>389</v>
      </c>
      <c r="L182" s="98" t="s">
        <v>69</v>
      </c>
      <c r="M182" s="98">
        <v>79</v>
      </c>
      <c r="N182" s="98">
        <v>39</v>
      </c>
      <c r="O182" s="98">
        <v>51</v>
      </c>
      <c r="P182" s="98">
        <v>26</v>
      </c>
      <c r="Q182" s="98">
        <v>32</v>
      </c>
      <c r="R182" s="98">
        <v>12</v>
      </c>
      <c r="S182" s="98">
        <v>54</v>
      </c>
      <c r="T182" s="98">
        <v>22</v>
      </c>
      <c r="U182" s="101">
        <f t="shared" si="38"/>
        <v>216</v>
      </c>
      <c r="V182" s="101">
        <f t="shared" si="39"/>
        <v>99</v>
      </c>
      <c r="W182" s="98" t="s">
        <v>69</v>
      </c>
      <c r="X182" s="98">
        <v>8</v>
      </c>
      <c r="Y182" s="98">
        <v>6</v>
      </c>
      <c r="Z182" s="98">
        <v>6</v>
      </c>
      <c r="AA182" s="98">
        <v>6</v>
      </c>
      <c r="AB182" s="98">
        <v>26</v>
      </c>
      <c r="AC182" s="98">
        <v>23</v>
      </c>
      <c r="AD182" s="98">
        <v>21</v>
      </c>
      <c r="AE182" s="98">
        <v>2</v>
      </c>
      <c r="AF182" s="98">
        <v>31</v>
      </c>
      <c r="AG182" s="98">
        <v>3</v>
      </c>
      <c r="AH182" s="98">
        <v>0</v>
      </c>
      <c r="AI182" s="98">
        <v>0</v>
      </c>
      <c r="AJ182" s="98">
        <v>34</v>
      </c>
      <c r="AK182" s="98">
        <v>7</v>
      </c>
      <c r="AL182" s="98">
        <v>4</v>
      </c>
      <c r="AM182" s="98">
        <v>4</v>
      </c>
      <c r="AN182" s="102"/>
    </row>
    <row r="183" spans="1:40" ht="15" customHeight="1" x14ac:dyDescent="0.3">
      <c r="A183" s="98" t="s">
        <v>71</v>
      </c>
      <c r="B183" s="98">
        <v>212</v>
      </c>
      <c r="C183" s="98">
        <v>107</v>
      </c>
      <c r="D183" s="98">
        <v>235</v>
      </c>
      <c r="E183" s="98">
        <v>93</v>
      </c>
      <c r="F183" s="98">
        <v>147</v>
      </c>
      <c r="G183" s="98">
        <v>57</v>
      </c>
      <c r="H183" s="98">
        <v>187</v>
      </c>
      <c r="I183" s="98">
        <v>87</v>
      </c>
      <c r="J183" s="101">
        <f t="shared" si="36"/>
        <v>781</v>
      </c>
      <c r="K183" s="101">
        <f t="shared" si="37"/>
        <v>344</v>
      </c>
      <c r="L183" s="98" t="s">
        <v>71</v>
      </c>
      <c r="M183" s="98">
        <v>48</v>
      </c>
      <c r="N183" s="98">
        <v>27</v>
      </c>
      <c r="O183" s="98">
        <v>18</v>
      </c>
      <c r="P183" s="98">
        <v>13</v>
      </c>
      <c r="Q183" s="98">
        <v>14</v>
      </c>
      <c r="R183" s="98">
        <v>9</v>
      </c>
      <c r="S183" s="98">
        <v>73</v>
      </c>
      <c r="T183" s="98">
        <v>35</v>
      </c>
      <c r="U183" s="101">
        <f t="shared" si="38"/>
        <v>153</v>
      </c>
      <c r="V183" s="101">
        <f t="shared" si="39"/>
        <v>84</v>
      </c>
      <c r="W183" s="98" t="s">
        <v>71</v>
      </c>
      <c r="X183" s="98">
        <v>6</v>
      </c>
      <c r="Y183" s="98">
        <v>7</v>
      </c>
      <c r="Z183" s="98">
        <v>6</v>
      </c>
      <c r="AA183" s="98">
        <v>6</v>
      </c>
      <c r="AB183" s="98">
        <v>25</v>
      </c>
      <c r="AC183" s="98">
        <v>24</v>
      </c>
      <c r="AD183" s="98">
        <v>21</v>
      </c>
      <c r="AE183" s="98">
        <v>3</v>
      </c>
      <c r="AF183" s="98">
        <v>35</v>
      </c>
      <c r="AG183" s="98">
        <v>0</v>
      </c>
      <c r="AH183" s="98">
        <v>1</v>
      </c>
      <c r="AI183" s="98">
        <v>0</v>
      </c>
      <c r="AJ183" s="98">
        <v>36</v>
      </c>
      <c r="AK183" s="98">
        <v>14</v>
      </c>
      <c r="AL183" s="98">
        <v>8</v>
      </c>
      <c r="AM183" s="98">
        <v>5</v>
      </c>
      <c r="AN183" s="102">
        <v>3</v>
      </c>
    </row>
    <row r="184" spans="1:40" ht="15" customHeight="1" x14ac:dyDescent="0.3">
      <c r="A184" s="98" t="s">
        <v>72</v>
      </c>
      <c r="B184" s="98">
        <v>1024</v>
      </c>
      <c r="C184" s="98">
        <v>556</v>
      </c>
      <c r="D184" s="98">
        <v>486</v>
      </c>
      <c r="E184" s="98">
        <v>218</v>
      </c>
      <c r="F184" s="98">
        <v>471</v>
      </c>
      <c r="G184" s="98">
        <v>216</v>
      </c>
      <c r="H184" s="98">
        <v>464</v>
      </c>
      <c r="I184" s="98">
        <v>209</v>
      </c>
      <c r="J184" s="101">
        <f t="shared" si="36"/>
        <v>2445</v>
      </c>
      <c r="K184" s="101">
        <f t="shared" si="37"/>
        <v>1199</v>
      </c>
      <c r="L184" s="98" t="s">
        <v>72</v>
      </c>
      <c r="M184" s="98">
        <v>186</v>
      </c>
      <c r="N184" s="98">
        <v>101</v>
      </c>
      <c r="O184" s="98">
        <v>85</v>
      </c>
      <c r="P184" s="98">
        <v>41</v>
      </c>
      <c r="Q184" s="98">
        <v>112</v>
      </c>
      <c r="R184" s="98">
        <v>55</v>
      </c>
      <c r="S184" s="98">
        <v>137</v>
      </c>
      <c r="T184" s="98">
        <v>57</v>
      </c>
      <c r="U184" s="101">
        <f t="shared" si="38"/>
        <v>520</v>
      </c>
      <c r="V184" s="101">
        <f t="shared" si="39"/>
        <v>254</v>
      </c>
      <c r="W184" s="98" t="s">
        <v>72</v>
      </c>
      <c r="X184" s="98">
        <v>19</v>
      </c>
      <c r="Y184" s="98">
        <v>10</v>
      </c>
      <c r="Z184" s="98">
        <v>10</v>
      </c>
      <c r="AA184" s="98">
        <v>9</v>
      </c>
      <c r="AB184" s="98">
        <v>48</v>
      </c>
      <c r="AC184" s="98">
        <v>42</v>
      </c>
      <c r="AD184" s="98">
        <v>35</v>
      </c>
      <c r="AE184" s="98">
        <v>7</v>
      </c>
      <c r="AF184" s="98">
        <v>67</v>
      </c>
      <c r="AG184" s="98">
        <v>6</v>
      </c>
      <c r="AH184" s="98">
        <v>0</v>
      </c>
      <c r="AI184" s="98">
        <v>4</v>
      </c>
      <c r="AJ184" s="98">
        <v>77</v>
      </c>
      <c r="AK184" s="98">
        <v>45</v>
      </c>
      <c r="AL184" s="98">
        <v>7</v>
      </c>
      <c r="AM184" s="98">
        <v>7</v>
      </c>
      <c r="AN184" s="102"/>
    </row>
    <row r="185" spans="1:40" ht="15" customHeight="1" x14ac:dyDescent="0.3">
      <c r="A185" s="98" t="s">
        <v>73</v>
      </c>
      <c r="B185" s="98">
        <v>201</v>
      </c>
      <c r="C185" s="98">
        <v>91</v>
      </c>
      <c r="D185" s="98">
        <v>152</v>
      </c>
      <c r="E185" s="98">
        <v>65</v>
      </c>
      <c r="F185" s="98">
        <v>90</v>
      </c>
      <c r="G185" s="98">
        <v>38</v>
      </c>
      <c r="H185" s="98">
        <v>102</v>
      </c>
      <c r="I185" s="98">
        <v>46</v>
      </c>
      <c r="J185" s="101">
        <f t="shared" si="36"/>
        <v>545</v>
      </c>
      <c r="K185" s="101">
        <f t="shared" si="37"/>
        <v>240</v>
      </c>
      <c r="L185" s="98" t="s">
        <v>73</v>
      </c>
      <c r="M185" s="98">
        <v>50</v>
      </c>
      <c r="N185" s="98">
        <v>24</v>
      </c>
      <c r="O185" s="98">
        <v>12</v>
      </c>
      <c r="P185" s="98">
        <v>6</v>
      </c>
      <c r="Q185" s="98">
        <v>15</v>
      </c>
      <c r="R185" s="98">
        <v>7</v>
      </c>
      <c r="S185" s="98">
        <v>40</v>
      </c>
      <c r="T185" s="98">
        <v>23</v>
      </c>
      <c r="U185" s="101">
        <f t="shared" si="38"/>
        <v>117</v>
      </c>
      <c r="V185" s="101">
        <f t="shared" si="39"/>
        <v>60</v>
      </c>
      <c r="W185" s="98" t="s">
        <v>73</v>
      </c>
      <c r="X185" s="98">
        <v>5</v>
      </c>
      <c r="Y185" s="98">
        <v>5</v>
      </c>
      <c r="Z185" s="98">
        <v>4</v>
      </c>
      <c r="AA185" s="98">
        <v>4</v>
      </c>
      <c r="AB185" s="98">
        <v>18</v>
      </c>
      <c r="AC185" s="98">
        <v>18</v>
      </c>
      <c r="AD185" s="98">
        <v>12</v>
      </c>
      <c r="AE185" s="98">
        <v>6</v>
      </c>
      <c r="AF185" s="98">
        <v>12</v>
      </c>
      <c r="AG185" s="98">
        <v>0</v>
      </c>
      <c r="AH185" s="98">
        <v>9</v>
      </c>
      <c r="AI185" s="98">
        <v>19</v>
      </c>
      <c r="AJ185" s="98">
        <v>40</v>
      </c>
      <c r="AK185" s="98">
        <v>16</v>
      </c>
      <c r="AL185" s="98">
        <v>3</v>
      </c>
      <c r="AM185" s="98">
        <v>3</v>
      </c>
      <c r="AN185" s="102"/>
    </row>
    <row r="186" spans="1:40" ht="15" customHeight="1" x14ac:dyDescent="0.3">
      <c r="A186" s="98" t="s">
        <v>526</v>
      </c>
      <c r="B186" s="98">
        <v>498</v>
      </c>
      <c r="C186" s="98">
        <v>249</v>
      </c>
      <c r="D186" s="98">
        <v>291</v>
      </c>
      <c r="E186" s="98">
        <v>149</v>
      </c>
      <c r="F186" s="98">
        <v>205</v>
      </c>
      <c r="G186" s="98">
        <v>90</v>
      </c>
      <c r="H186" s="98">
        <v>137</v>
      </c>
      <c r="I186" s="98">
        <v>51</v>
      </c>
      <c r="J186" s="101">
        <f t="shared" si="36"/>
        <v>1131</v>
      </c>
      <c r="K186" s="101">
        <f t="shared" si="37"/>
        <v>539</v>
      </c>
      <c r="L186" s="98" t="s">
        <v>526</v>
      </c>
      <c r="M186" s="98">
        <v>222</v>
      </c>
      <c r="N186" s="98">
        <v>121</v>
      </c>
      <c r="O186" s="98">
        <v>68</v>
      </c>
      <c r="P186" s="98">
        <v>31</v>
      </c>
      <c r="Q186" s="98">
        <v>51</v>
      </c>
      <c r="R186" s="98">
        <v>22</v>
      </c>
      <c r="S186" s="98">
        <v>81</v>
      </c>
      <c r="T186" s="98">
        <v>34</v>
      </c>
      <c r="U186" s="101">
        <f t="shared" si="38"/>
        <v>422</v>
      </c>
      <c r="V186" s="101">
        <f t="shared" si="39"/>
        <v>208</v>
      </c>
      <c r="W186" s="98" t="s">
        <v>526</v>
      </c>
      <c r="X186" s="98">
        <v>10</v>
      </c>
      <c r="Y186" s="98">
        <v>7</v>
      </c>
      <c r="Z186" s="98">
        <v>6</v>
      </c>
      <c r="AA186" s="98">
        <v>4</v>
      </c>
      <c r="AB186" s="98">
        <v>27</v>
      </c>
      <c r="AC186" s="98">
        <v>16</v>
      </c>
      <c r="AD186" s="98">
        <v>15</v>
      </c>
      <c r="AE186" s="98">
        <v>1</v>
      </c>
      <c r="AF186" s="98">
        <v>15</v>
      </c>
      <c r="AG186" s="98">
        <v>0</v>
      </c>
      <c r="AH186" s="98">
        <v>5</v>
      </c>
      <c r="AI186" s="98">
        <v>0</v>
      </c>
      <c r="AJ186" s="98">
        <v>20</v>
      </c>
      <c r="AK186" s="98">
        <v>3</v>
      </c>
      <c r="AL186" s="98">
        <v>4</v>
      </c>
      <c r="AM186" s="98">
        <v>4</v>
      </c>
      <c r="AN186" s="102"/>
    </row>
    <row r="187" spans="1:40" ht="9.75" customHeight="1" x14ac:dyDescent="0.25">
      <c r="A187" s="205"/>
      <c r="B187" s="213"/>
      <c r="C187" s="213"/>
      <c r="D187" s="213"/>
      <c r="E187" s="213"/>
      <c r="F187" s="213"/>
      <c r="G187" s="213"/>
      <c r="H187" s="213"/>
      <c r="I187" s="213"/>
      <c r="J187" s="213"/>
      <c r="K187" s="213"/>
      <c r="L187" s="205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05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213"/>
      <c r="AI187" s="213"/>
      <c r="AJ187" s="213"/>
      <c r="AK187" s="213"/>
      <c r="AL187" s="213"/>
      <c r="AM187" s="213"/>
      <c r="AN187" s="213"/>
    </row>
    <row r="189" spans="1:40" s="210" customFormat="1" x14ac:dyDescent="0.25">
      <c r="A189" s="208"/>
      <c r="L189" s="208"/>
      <c r="W189" s="208"/>
    </row>
    <row r="190" spans="1:40" s="210" customFormat="1" x14ac:dyDescent="0.25">
      <c r="A190" s="208"/>
      <c r="L190" s="208"/>
      <c r="W190" s="208"/>
    </row>
    <row r="191" spans="1:40" s="210" customFormat="1" x14ac:dyDescent="0.25">
      <c r="A191" s="208"/>
      <c r="L191" s="208"/>
      <c r="W191" s="208"/>
    </row>
    <row r="192" spans="1:40" s="210" customFormat="1" x14ac:dyDescent="0.25">
      <c r="A192" s="208"/>
      <c r="L192" s="208"/>
      <c r="U192" s="208"/>
    </row>
    <row r="193" spans="1:23" s="210" customFormat="1" x14ac:dyDescent="0.25">
      <c r="A193" s="208"/>
      <c r="J193" s="208"/>
      <c r="S193" s="208"/>
    </row>
    <row r="194" spans="1:23" s="210" customFormat="1" x14ac:dyDescent="0.25">
      <c r="A194" s="208"/>
      <c r="J194" s="208"/>
      <c r="S194" s="208"/>
    </row>
    <row r="195" spans="1:23" s="210" customFormat="1" x14ac:dyDescent="0.25">
      <c r="A195" s="208"/>
      <c r="L195" s="208"/>
      <c r="U195" s="208"/>
    </row>
    <row r="196" spans="1:23" s="210" customFormat="1" x14ac:dyDescent="0.25">
      <c r="A196" s="208"/>
      <c r="L196" s="208"/>
      <c r="U196" s="208"/>
    </row>
    <row r="197" spans="1:23" s="210" customFormat="1" x14ac:dyDescent="0.25">
      <c r="A197" s="208"/>
      <c r="L197" s="208"/>
      <c r="U197" s="208"/>
    </row>
    <row r="198" spans="1:23" s="210" customFormat="1" x14ac:dyDescent="0.25">
      <c r="A198" s="208"/>
      <c r="G198" s="208"/>
      <c r="L198" s="208"/>
    </row>
    <row r="199" spans="1:23" s="210" customFormat="1" x14ac:dyDescent="0.25">
      <c r="A199" s="208"/>
      <c r="L199" s="208"/>
      <c r="W199" s="208"/>
    </row>
    <row r="200" spans="1:23" s="210" customFormat="1" ht="13" x14ac:dyDescent="0.3">
      <c r="A200" s="208"/>
      <c r="B200" s="448"/>
      <c r="C200" s="448"/>
      <c r="D200" s="448"/>
      <c r="E200" s="448"/>
      <c r="F200" s="448"/>
      <c r="G200" s="448"/>
      <c r="H200" s="448"/>
      <c r="I200" s="448"/>
      <c r="J200" s="449"/>
      <c r="L200" s="208"/>
      <c r="U200" s="143"/>
      <c r="W200" s="208"/>
    </row>
    <row r="201" spans="1:23" s="210" customFormat="1" x14ac:dyDescent="0.25">
      <c r="A201" s="208"/>
      <c r="L201" s="208"/>
      <c r="W201" s="208"/>
    </row>
    <row r="202" spans="1:23" s="210" customFormat="1" x14ac:dyDescent="0.25">
      <c r="A202" s="208"/>
      <c r="L202" s="208"/>
      <c r="W202" s="208"/>
    </row>
    <row r="203" spans="1:23" s="210" customFormat="1" x14ac:dyDescent="0.25">
      <c r="A203" s="208"/>
      <c r="L203" s="208"/>
      <c r="W203" s="208"/>
    </row>
    <row r="204" spans="1:23" s="210" customFormat="1" x14ac:dyDescent="0.25">
      <c r="A204" s="208"/>
      <c r="L204" s="208"/>
      <c r="W204" s="208"/>
    </row>
    <row r="205" spans="1:23" s="210" customFormat="1" x14ac:dyDescent="0.25">
      <c r="A205" s="208"/>
      <c r="L205" s="208"/>
      <c r="W205" s="208"/>
    </row>
    <row r="206" spans="1:23" s="210" customFormat="1" x14ac:dyDescent="0.25">
      <c r="A206" s="208"/>
      <c r="L206" s="208"/>
      <c r="W206" s="208"/>
    </row>
    <row r="207" spans="1:23" s="210" customFormat="1" x14ac:dyDescent="0.25">
      <c r="A207" s="208"/>
      <c r="L207" s="208"/>
      <c r="W207" s="208"/>
    </row>
    <row r="208" spans="1:23" s="210" customFormat="1" x14ac:dyDescent="0.25">
      <c r="A208" s="208"/>
      <c r="L208" s="208"/>
      <c r="W208" s="208"/>
    </row>
    <row r="209" spans="1:23" s="210" customFormat="1" x14ac:dyDescent="0.25">
      <c r="A209" s="208"/>
      <c r="L209" s="208"/>
      <c r="W209" s="208"/>
    </row>
    <row r="210" spans="1:23" s="210" customFormat="1" x14ac:dyDescent="0.25">
      <c r="A210" s="208"/>
      <c r="L210" s="208"/>
      <c r="W210" s="208"/>
    </row>
    <row r="211" spans="1:23" s="210" customFormat="1" x14ac:dyDescent="0.25">
      <c r="A211" s="208"/>
      <c r="L211" s="208"/>
      <c r="W211" s="208"/>
    </row>
    <row r="212" spans="1:23" s="210" customFormat="1" x14ac:dyDescent="0.25">
      <c r="A212" s="208"/>
      <c r="L212" s="208"/>
      <c r="W212" s="208"/>
    </row>
    <row r="213" spans="1:23" s="210" customFormat="1" x14ac:dyDescent="0.25">
      <c r="A213" s="208"/>
      <c r="L213" s="208"/>
      <c r="W213" s="208"/>
    </row>
    <row r="214" spans="1:23" s="210" customFormat="1" x14ac:dyDescent="0.25">
      <c r="A214" s="208"/>
      <c r="L214" s="208"/>
      <c r="W214" s="208"/>
    </row>
    <row r="215" spans="1:23" s="210" customFormat="1" x14ac:dyDescent="0.25">
      <c r="A215" s="208"/>
      <c r="L215" s="208"/>
      <c r="W215" s="208"/>
    </row>
    <row r="216" spans="1:23" s="210" customFormat="1" x14ac:dyDescent="0.25">
      <c r="A216" s="208"/>
      <c r="L216" s="208"/>
      <c r="W216" s="208"/>
    </row>
    <row r="217" spans="1:23" s="210" customFormat="1" x14ac:dyDescent="0.25">
      <c r="A217" s="208"/>
      <c r="L217" s="208"/>
      <c r="W217" s="208"/>
    </row>
    <row r="218" spans="1:23" s="210" customFormat="1" x14ac:dyDescent="0.25">
      <c r="A218" s="208"/>
      <c r="L218" s="208"/>
      <c r="W218" s="208"/>
    </row>
    <row r="219" spans="1:23" s="210" customFormat="1" x14ac:dyDescent="0.25">
      <c r="A219" s="208"/>
      <c r="L219" s="208"/>
      <c r="W219" s="208"/>
    </row>
    <row r="220" spans="1:23" s="210" customFormat="1" x14ac:dyDescent="0.25">
      <c r="A220" s="208"/>
      <c r="L220" s="208"/>
      <c r="W220" s="208"/>
    </row>
    <row r="221" spans="1:23" s="210" customFormat="1" x14ac:dyDescent="0.25">
      <c r="A221" s="208"/>
      <c r="L221" s="208"/>
      <c r="W221" s="208"/>
    </row>
    <row r="222" spans="1:23" s="210" customFormat="1" x14ac:dyDescent="0.25">
      <c r="A222" s="208"/>
      <c r="L222" s="208"/>
      <c r="W222" s="208"/>
    </row>
    <row r="223" spans="1:23" s="210" customFormat="1" x14ac:dyDescent="0.25">
      <c r="A223" s="208"/>
      <c r="L223" s="208"/>
      <c r="W223" s="208"/>
    </row>
    <row r="224" spans="1:23" s="210" customFormat="1" x14ac:dyDescent="0.25">
      <c r="A224" s="208"/>
      <c r="L224" s="208"/>
      <c r="W224" s="208"/>
    </row>
    <row r="225" spans="1:23" s="210" customFormat="1" x14ac:dyDescent="0.25">
      <c r="A225" s="208"/>
      <c r="L225" s="208"/>
      <c r="W225" s="208"/>
    </row>
    <row r="226" spans="1:23" s="210" customFormat="1" x14ac:dyDescent="0.25">
      <c r="A226" s="208"/>
      <c r="L226" s="208"/>
      <c r="W226" s="208"/>
    </row>
    <row r="227" spans="1:23" s="210" customFormat="1" x14ac:dyDescent="0.25">
      <c r="A227" s="208"/>
      <c r="L227" s="208"/>
      <c r="W227" s="208"/>
    </row>
    <row r="228" spans="1:23" s="210" customFormat="1" x14ac:dyDescent="0.25">
      <c r="A228" s="208"/>
      <c r="L228" s="208"/>
      <c r="W228" s="208"/>
    </row>
    <row r="229" spans="1:23" s="210" customFormat="1" x14ac:dyDescent="0.25">
      <c r="A229" s="208"/>
      <c r="L229" s="208"/>
      <c r="W229" s="208"/>
    </row>
  </sheetData>
  <mergeCells count="6">
    <mergeCell ref="X130:AB130"/>
    <mergeCell ref="X161:AB161"/>
    <mergeCell ref="X7:AB7"/>
    <mergeCell ref="X39:AB39"/>
    <mergeCell ref="X61:AB61"/>
    <mergeCell ref="X97:AB97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5" manualBreakCount="5">
    <brk id="32" max="16383" man="1"/>
    <brk id="54" max="16383" man="1"/>
    <brk id="90" max="16383" man="1"/>
    <brk id="123" max="16383" man="1"/>
    <brk id="154" max="16383" man="1"/>
  </rowBreaks>
  <colBreaks count="2" manualBreakCount="2">
    <brk id="11" max="1048575" man="1"/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C188"/>
  <sheetViews>
    <sheetView showGridLines="0" showZeros="0" zoomScale="75" workbookViewId="0">
      <pane xSplit="1" ySplit="8" topLeftCell="AH63" activePane="bottomRight" state="frozen"/>
      <selection pane="topRight" activeCell="B1" sqref="B1"/>
      <selection pane="bottomLeft" activeCell="A9" sqref="A9"/>
      <selection pane="bottomRight" activeCell="BA82" sqref="BA82"/>
    </sheetView>
  </sheetViews>
  <sheetFormatPr baseColWidth="10" defaultColWidth="11.453125" defaultRowHeight="12.5" x14ac:dyDescent="0.25"/>
  <cols>
    <col min="1" max="1" width="25.26953125" style="28" customWidth="1"/>
    <col min="2" max="15" width="6.453125" style="16" customWidth="1"/>
    <col min="16" max="16" width="9" style="16" customWidth="1"/>
    <col min="17" max="17" width="8" style="16" customWidth="1"/>
    <col min="18" max="18" width="23.453125" style="28" customWidth="1"/>
    <col min="19" max="32" width="6.7265625" style="16" customWidth="1"/>
    <col min="33" max="33" width="7.1796875" style="16" customWidth="1"/>
    <col min="34" max="34" width="6.453125" style="16" bestFit="1" customWidth="1"/>
    <col min="35" max="35" width="27.26953125" style="28" customWidth="1"/>
    <col min="36" max="36" width="4.81640625" style="16" customWidth="1"/>
    <col min="37" max="37" width="4.453125" style="16" customWidth="1"/>
    <col min="38" max="42" width="4.7265625" style="16" customWidth="1"/>
    <col min="43" max="43" width="5.81640625" style="291" customWidth="1"/>
    <col min="44" max="44" width="6" style="16" customWidth="1"/>
    <col min="45" max="45" width="6.1796875" style="16" customWidth="1"/>
    <col min="46" max="46" width="5.26953125" style="16" customWidth="1"/>
    <col min="47" max="47" width="6.26953125" style="16" customWidth="1"/>
    <col min="48" max="48" width="6.81640625" style="16" bestFit="1" customWidth="1"/>
    <col min="49" max="49" width="6.7265625" style="16" customWidth="1"/>
    <col min="50" max="52" width="6.54296875" style="16" customWidth="1"/>
    <col min="53" max="53" width="6.1796875" style="16" customWidth="1"/>
    <col min="54" max="54" width="5.54296875" style="16" customWidth="1"/>
    <col min="55" max="55" width="5" style="16" customWidth="1"/>
    <col min="56" max="16384" width="11.453125" style="16"/>
  </cols>
  <sheetData>
    <row r="1" spans="1:55" x14ac:dyDescent="0.25">
      <c r="A1" s="29" t="s">
        <v>202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29" t="s">
        <v>195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465" t="s">
        <v>256</v>
      </c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</row>
    <row r="2" spans="1:55" x14ac:dyDescent="0.25">
      <c r="A2" s="29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29" t="s">
        <v>11</v>
      </c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465" t="s">
        <v>29</v>
      </c>
      <c r="AJ2" s="465"/>
      <c r="AK2" s="465"/>
      <c r="AL2" s="465"/>
      <c r="AM2" s="465"/>
      <c r="AN2" s="465"/>
      <c r="AO2" s="465"/>
      <c r="AP2" s="465"/>
      <c r="AQ2" s="465"/>
      <c r="AR2" s="465"/>
      <c r="AS2" s="465"/>
      <c r="AT2" s="465"/>
      <c r="AU2" s="465"/>
      <c r="AV2" s="465"/>
      <c r="AW2" s="465"/>
      <c r="AX2" s="465"/>
      <c r="AY2" s="465"/>
      <c r="AZ2" s="465"/>
      <c r="BA2" s="465"/>
    </row>
    <row r="3" spans="1:55" x14ac:dyDescent="0.25">
      <c r="A3" s="29" t="s">
        <v>149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29" t="s">
        <v>149</v>
      </c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465" t="s">
        <v>149</v>
      </c>
      <c r="AJ3" s="465"/>
      <c r="AK3" s="465"/>
      <c r="AL3" s="465"/>
      <c r="AM3" s="465"/>
      <c r="AN3" s="465"/>
      <c r="AO3" s="465"/>
      <c r="AP3" s="465"/>
      <c r="AQ3" s="465"/>
      <c r="AR3" s="465"/>
      <c r="AS3" s="465"/>
      <c r="AT3" s="465"/>
      <c r="AU3" s="465"/>
      <c r="AV3" s="465"/>
      <c r="AW3" s="465"/>
      <c r="AX3" s="465"/>
      <c r="AY3" s="465"/>
      <c r="AZ3" s="465"/>
      <c r="BA3" s="465"/>
    </row>
    <row r="4" spans="1:55" x14ac:dyDescent="0.25">
      <c r="AI4" s="79"/>
      <c r="AJ4" s="291"/>
      <c r="AK4" s="291"/>
      <c r="AL4" s="291"/>
      <c r="AM4" s="291"/>
      <c r="AN4" s="291"/>
      <c r="AO4" s="291"/>
      <c r="AP4" s="291"/>
      <c r="AR4" s="291"/>
      <c r="AS4" s="291"/>
      <c r="AT4" s="291"/>
      <c r="AU4" s="291"/>
      <c r="AV4" s="291"/>
    </row>
    <row r="5" spans="1:55" x14ac:dyDescent="0.25">
      <c r="A5" s="78" t="s">
        <v>322</v>
      </c>
      <c r="N5" s="50" t="s">
        <v>368</v>
      </c>
      <c r="O5" s="50"/>
      <c r="R5" s="78" t="s">
        <v>322</v>
      </c>
      <c r="AE5" s="50" t="s">
        <v>368</v>
      </c>
      <c r="AF5" s="50"/>
      <c r="AI5" s="78" t="s">
        <v>322</v>
      </c>
      <c r="AX5" s="50" t="s">
        <v>368</v>
      </c>
      <c r="AY5" s="50"/>
    </row>
    <row r="7" spans="1:55" ht="15.75" customHeight="1" x14ac:dyDescent="0.25">
      <c r="A7" s="215"/>
      <c r="B7" s="31" t="s">
        <v>353</v>
      </c>
      <c r="C7" s="32"/>
      <c r="D7" s="31" t="s">
        <v>354</v>
      </c>
      <c r="E7" s="32"/>
      <c r="F7" s="31" t="s">
        <v>355</v>
      </c>
      <c r="G7" s="32"/>
      <c r="H7" s="31" t="s">
        <v>356</v>
      </c>
      <c r="I7" s="32"/>
      <c r="J7" s="31" t="s">
        <v>357</v>
      </c>
      <c r="K7" s="32"/>
      <c r="L7" s="31" t="s">
        <v>358</v>
      </c>
      <c r="M7" s="32"/>
      <c r="N7" s="31" t="s">
        <v>359</v>
      </c>
      <c r="O7" s="32"/>
      <c r="P7" s="31" t="s">
        <v>324</v>
      </c>
      <c r="Q7" s="32"/>
      <c r="R7" s="215"/>
      <c r="S7" s="31" t="s">
        <v>353</v>
      </c>
      <c r="T7" s="32"/>
      <c r="U7" s="31" t="s">
        <v>354</v>
      </c>
      <c r="V7" s="32"/>
      <c r="W7" s="31" t="s">
        <v>355</v>
      </c>
      <c r="X7" s="32"/>
      <c r="Y7" s="31" t="s">
        <v>356</v>
      </c>
      <c r="Z7" s="32"/>
      <c r="AA7" s="31" t="s">
        <v>357</v>
      </c>
      <c r="AB7" s="32"/>
      <c r="AC7" s="31" t="s">
        <v>358</v>
      </c>
      <c r="AD7" s="32"/>
      <c r="AE7" s="31" t="s">
        <v>359</v>
      </c>
      <c r="AF7" s="32"/>
      <c r="AG7" s="31" t="s">
        <v>324</v>
      </c>
      <c r="AH7" s="32"/>
      <c r="AI7" s="353"/>
      <c r="AJ7" s="41" t="s">
        <v>360</v>
      </c>
      <c r="AK7" s="42"/>
      <c r="AL7" s="42"/>
      <c r="AM7" s="42"/>
      <c r="AN7" s="42"/>
      <c r="AO7" s="42"/>
      <c r="AP7" s="42"/>
      <c r="AQ7" s="354"/>
      <c r="AR7" s="355" t="s">
        <v>7</v>
      </c>
      <c r="AS7" s="118"/>
      <c r="AT7" s="117"/>
      <c r="AU7" s="306" t="s">
        <v>527</v>
      </c>
      <c r="AV7" s="360"/>
      <c r="AW7" s="118"/>
      <c r="AX7" s="247"/>
      <c r="AY7" s="117"/>
      <c r="AZ7" s="361" t="s">
        <v>528</v>
      </c>
      <c r="BA7" s="306" t="s">
        <v>529</v>
      </c>
      <c r="BB7" s="355"/>
      <c r="BC7" s="362">
        <v>0</v>
      </c>
    </row>
    <row r="8" spans="1:55" ht="25.5" customHeight="1" x14ac:dyDescent="0.25">
      <c r="A8" s="270" t="s">
        <v>21</v>
      </c>
      <c r="B8" s="273" t="s">
        <v>375</v>
      </c>
      <c r="C8" s="273" t="s">
        <v>330</v>
      </c>
      <c r="D8" s="273" t="s">
        <v>375</v>
      </c>
      <c r="E8" s="273" t="s">
        <v>330</v>
      </c>
      <c r="F8" s="273" t="s">
        <v>375</v>
      </c>
      <c r="G8" s="273" t="s">
        <v>330</v>
      </c>
      <c r="H8" s="273" t="s">
        <v>375</v>
      </c>
      <c r="I8" s="273" t="s">
        <v>330</v>
      </c>
      <c r="J8" s="273" t="s">
        <v>375</v>
      </c>
      <c r="K8" s="273" t="s">
        <v>330</v>
      </c>
      <c r="L8" s="273" t="s">
        <v>375</v>
      </c>
      <c r="M8" s="273" t="s">
        <v>330</v>
      </c>
      <c r="N8" s="273" t="s">
        <v>375</v>
      </c>
      <c r="O8" s="273" t="s">
        <v>330</v>
      </c>
      <c r="P8" s="273" t="s">
        <v>375</v>
      </c>
      <c r="Q8" s="273" t="s">
        <v>330</v>
      </c>
      <c r="R8" s="270" t="s">
        <v>21</v>
      </c>
      <c r="S8" s="273" t="s">
        <v>375</v>
      </c>
      <c r="T8" s="273" t="s">
        <v>330</v>
      </c>
      <c r="U8" s="273" t="s">
        <v>375</v>
      </c>
      <c r="V8" s="273" t="s">
        <v>330</v>
      </c>
      <c r="W8" s="273" t="s">
        <v>375</v>
      </c>
      <c r="X8" s="273" t="s">
        <v>330</v>
      </c>
      <c r="Y8" s="273" t="s">
        <v>375</v>
      </c>
      <c r="Z8" s="273" t="s">
        <v>330</v>
      </c>
      <c r="AA8" s="273" t="s">
        <v>375</v>
      </c>
      <c r="AB8" s="273" t="s">
        <v>330</v>
      </c>
      <c r="AC8" s="273" t="s">
        <v>375</v>
      </c>
      <c r="AD8" s="273" t="s">
        <v>330</v>
      </c>
      <c r="AE8" s="273" t="s">
        <v>375</v>
      </c>
      <c r="AF8" s="273" t="s">
        <v>330</v>
      </c>
      <c r="AG8" s="273" t="s">
        <v>375</v>
      </c>
      <c r="AH8" s="273" t="s">
        <v>330</v>
      </c>
      <c r="AI8" s="270" t="s">
        <v>21</v>
      </c>
      <c r="AJ8" s="272" t="s">
        <v>353</v>
      </c>
      <c r="AK8" s="272" t="s">
        <v>361</v>
      </c>
      <c r="AL8" s="272" t="s">
        <v>362</v>
      </c>
      <c r="AM8" s="272" t="s">
        <v>363</v>
      </c>
      <c r="AN8" s="272" t="s">
        <v>364</v>
      </c>
      <c r="AO8" s="272" t="s">
        <v>365</v>
      </c>
      <c r="AP8" s="272" t="s">
        <v>366</v>
      </c>
      <c r="AQ8" s="271" t="s">
        <v>331</v>
      </c>
      <c r="AR8" s="260" t="s">
        <v>535</v>
      </c>
      <c r="AS8" s="258" t="s">
        <v>542</v>
      </c>
      <c r="AT8" s="250" t="s">
        <v>543</v>
      </c>
      <c r="AU8" s="365" t="s">
        <v>538</v>
      </c>
      <c r="AV8" s="253" t="s">
        <v>539</v>
      </c>
      <c r="AW8" s="253" t="s">
        <v>346</v>
      </c>
      <c r="AX8" s="253" t="s">
        <v>540</v>
      </c>
      <c r="AY8" s="366" t="s">
        <v>541</v>
      </c>
      <c r="AZ8" s="367" t="s">
        <v>158</v>
      </c>
      <c r="BA8" s="368" t="s">
        <v>175</v>
      </c>
      <c r="BB8" s="307" t="s">
        <v>170</v>
      </c>
      <c r="BC8" s="368" t="s">
        <v>176</v>
      </c>
    </row>
    <row r="9" spans="1:55" x14ac:dyDescent="0.25">
      <c r="A9" s="10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10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10"/>
      <c r="AJ9" s="268"/>
      <c r="AK9" s="268"/>
      <c r="AL9" s="268"/>
      <c r="AM9" s="268"/>
      <c r="AN9" s="268"/>
      <c r="AO9" s="268"/>
      <c r="AP9" s="268"/>
      <c r="AQ9" s="206"/>
      <c r="AR9" s="264"/>
      <c r="AS9" s="264"/>
      <c r="AT9" s="274"/>
      <c r="AU9" s="262"/>
      <c r="AV9" s="262"/>
      <c r="AW9" s="206"/>
      <c r="AX9" s="262"/>
      <c r="AY9" s="206"/>
      <c r="AZ9" s="264"/>
      <c r="BA9" s="264"/>
      <c r="BB9" s="21"/>
      <c r="BC9" s="140"/>
    </row>
    <row r="10" spans="1:55" ht="13" x14ac:dyDescent="0.3">
      <c r="A10" s="12" t="s">
        <v>332</v>
      </c>
      <c r="B10" s="12">
        <f t="shared" ref="B10:Q10" si="0">SUM(B12:B30)</f>
        <v>7631</v>
      </c>
      <c r="C10" s="12">
        <f t="shared" si="0"/>
        <v>3879</v>
      </c>
      <c r="D10" s="12">
        <f t="shared" si="0"/>
        <v>2128</v>
      </c>
      <c r="E10" s="12">
        <f t="shared" si="0"/>
        <v>1426</v>
      </c>
      <c r="F10" s="12">
        <f t="shared" si="0"/>
        <v>1341</v>
      </c>
      <c r="G10" s="12">
        <f t="shared" si="0"/>
        <v>414</v>
      </c>
      <c r="H10" s="12">
        <f t="shared" si="0"/>
        <v>2428</v>
      </c>
      <c r="I10" s="12">
        <f t="shared" si="0"/>
        <v>1162</v>
      </c>
      <c r="J10" s="12">
        <f t="shared" si="0"/>
        <v>2673</v>
      </c>
      <c r="K10" s="12">
        <f t="shared" si="0"/>
        <v>1729</v>
      </c>
      <c r="L10" s="12">
        <f t="shared" si="0"/>
        <v>1269</v>
      </c>
      <c r="M10" s="12">
        <f t="shared" si="0"/>
        <v>387</v>
      </c>
      <c r="N10" s="12">
        <f t="shared" si="0"/>
        <v>2191</v>
      </c>
      <c r="O10" s="12">
        <f t="shared" si="0"/>
        <v>970</v>
      </c>
      <c r="P10" s="12">
        <f t="shared" si="0"/>
        <v>19661</v>
      </c>
      <c r="Q10" s="12">
        <f t="shared" si="0"/>
        <v>9967</v>
      </c>
      <c r="R10" s="12" t="s">
        <v>332</v>
      </c>
      <c r="S10" s="12">
        <f t="shared" ref="S10:AH10" si="1">SUM(S12:S30)</f>
        <v>1019</v>
      </c>
      <c r="T10" s="12">
        <f t="shared" si="1"/>
        <v>544</v>
      </c>
      <c r="U10" s="12">
        <f t="shared" si="1"/>
        <v>185</v>
      </c>
      <c r="V10" s="12">
        <f t="shared" si="1"/>
        <v>115</v>
      </c>
      <c r="W10" s="12">
        <f t="shared" si="1"/>
        <v>237</v>
      </c>
      <c r="X10" s="12">
        <f t="shared" si="1"/>
        <v>67</v>
      </c>
      <c r="Y10" s="12">
        <f t="shared" si="1"/>
        <v>369</v>
      </c>
      <c r="Z10" s="12">
        <f t="shared" si="1"/>
        <v>159</v>
      </c>
      <c r="AA10" s="12">
        <f t="shared" si="1"/>
        <v>490</v>
      </c>
      <c r="AB10" s="12">
        <f t="shared" si="1"/>
        <v>267</v>
      </c>
      <c r="AC10" s="12">
        <f t="shared" si="1"/>
        <v>381</v>
      </c>
      <c r="AD10" s="12">
        <f t="shared" si="1"/>
        <v>90</v>
      </c>
      <c r="AE10" s="12">
        <f t="shared" si="1"/>
        <v>670</v>
      </c>
      <c r="AF10" s="12">
        <f t="shared" si="1"/>
        <v>258</v>
      </c>
      <c r="AG10" s="12">
        <f t="shared" si="1"/>
        <v>3345</v>
      </c>
      <c r="AH10" s="12">
        <f t="shared" si="1"/>
        <v>1500</v>
      </c>
      <c r="AI10" s="12" t="s">
        <v>332</v>
      </c>
      <c r="AJ10" s="12">
        <f>SUM(AJ12:AJ30)</f>
        <v>162</v>
      </c>
      <c r="AK10" s="12">
        <f t="shared" ref="AK10:BC10" si="2">SUM(AK12:AK30)</f>
        <v>55</v>
      </c>
      <c r="AL10" s="12">
        <f t="shared" si="2"/>
        <v>39</v>
      </c>
      <c r="AM10" s="12">
        <f t="shared" si="2"/>
        <v>59</v>
      </c>
      <c r="AN10" s="12">
        <f t="shared" si="2"/>
        <v>63</v>
      </c>
      <c r="AO10" s="12">
        <f t="shared" si="2"/>
        <v>36</v>
      </c>
      <c r="AP10" s="12">
        <f t="shared" si="2"/>
        <v>59</v>
      </c>
      <c r="AQ10" s="12">
        <f t="shared" si="2"/>
        <v>473</v>
      </c>
      <c r="AR10" s="12">
        <f t="shared" si="2"/>
        <v>474</v>
      </c>
      <c r="AS10" s="12">
        <f t="shared" si="2"/>
        <v>449</v>
      </c>
      <c r="AT10" s="12">
        <f t="shared" si="2"/>
        <v>25</v>
      </c>
      <c r="AU10" s="12">
        <f t="shared" si="2"/>
        <v>1038</v>
      </c>
      <c r="AV10" s="12">
        <f t="shared" si="2"/>
        <v>14</v>
      </c>
      <c r="AW10" s="12">
        <f t="shared" si="2"/>
        <v>4</v>
      </c>
      <c r="AX10" s="12">
        <f t="shared" si="2"/>
        <v>5</v>
      </c>
      <c r="AY10" s="12">
        <f t="shared" si="2"/>
        <v>1061</v>
      </c>
      <c r="AZ10" s="12">
        <f t="shared" si="2"/>
        <v>371</v>
      </c>
      <c r="BA10" s="12">
        <f t="shared" si="2"/>
        <v>31</v>
      </c>
      <c r="BB10" s="12">
        <f t="shared" si="2"/>
        <v>31</v>
      </c>
      <c r="BC10" s="12">
        <f t="shared" si="2"/>
        <v>0</v>
      </c>
    </row>
    <row r="11" spans="1:55" ht="12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2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2"/>
      <c r="AH11" s="12"/>
      <c r="AI11" s="13"/>
      <c r="AJ11" s="13"/>
      <c r="AK11" s="13"/>
      <c r="AL11" s="13"/>
      <c r="AM11" s="13"/>
      <c r="AN11" s="13"/>
      <c r="AO11" s="13"/>
      <c r="AP11" s="13"/>
      <c r="AQ11" s="292"/>
      <c r="AR11" s="13"/>
      <c r="AS11" s="13"/>
      <c r="AU11" s="13"/>
      <c r="AV11" s="13"/>
      <c r="AW11" s="13"/>
      <c r="AX11" s="13"/>
      <c r="AY11" s="13"/>
      <c r="AZ11" s="13"/>
      <c r="BA11" s="13"/>
      <c r="BB11" s="21"/>
      <c r="BC11" s="21"/>
    </row>
    <row r="12" spans="1:55" ht="15" customHeight="1" x14ac:dyDescent="0.3">
      <c r="A12" s="13" t="s">
        <v>114</v>
      </c>
      <c r="B12" s="13">
        <v>4016</v>
      </c>
      <c r="C12" s="13">
        <v>2130</v>
      </c>
      <c r="D12" s="13">
        <v>1101</v>
      </c>
      <c r="E12" s="13">
        <v>753</v>
      </c>
      <c r="F12" s="13">
        <v>845</v>
      </c>
      <c r="G12" s="13">
        <v>292</v>
      </c>
      <c r="H12" s="13">
        <v>1272</v>
      </c>
      <c r="I12" s="13">
        <v>652</v>
      </c>
      <c r="J12" s="13">
        <v>1405</v>
      </c>
      <c r="K12" s="13">
        <v>943</v>
      </c>
      <c r="L12" s="13">
        <v>907</v>
      </c>
      <c r="M12" s="13">
        <v>282</v>
      </c>
      <c r="N12" s="13">
        <v>1244</v>
      </c>
      <c r="O12" s="13">
        <v>570</v>
      </c>
      <c r="P12" s="12">
        <f t="shared" ref="P12:Q14" si="3">B12+D12+F12+H12+J12+L12+N12</f>
        <v>10790</v>
      </c>
      <c r="Q12" s="12">
        <f t="shared" si="3"/>
        <v>5622</v>
      </c>
      <c r="R12" s="13" t="s">
        <v>114</v>
      </c>
      <c r="S12" s="13">
        <v>634</v>
      </c>
      <c r="T12" s="13">
        <v>346</v>
      </c>
      <c r="U12" s="13">
        <v>98</v>
      </c>
      <c r="V12" s="13">
        <v>67</v>
      </c>
      <c r="W12" s="13">
        <v>168</v>
      </c>
      <c r="X12" s="13">
        <v>54</v>
      </c>
      <c r="Y12" s="13">
        <v>188</v>
      </c>
      <c r="Z12" s="13">
        <v>76</v>
      </c>
      <c r="AA12" s="13">
        <v>290</v>
      </c>
      <c r="AB12" s="13">
        <v>151</v>
      </c>
      <c r="AC12" s="13">
        <v>296</v>
      </c>
      <c r="AD12" s="13">
        <v>64</v>
      </c>
      <c r="AE12" s="13">
        <v>382</v>
      </c>
      <c r="AF12" s="13">
        <v>156</v>
      </c>
      <c r="AG12" s="12">
        <f t="shared" ref="AG12:AH14" si="4">S12+U12+W12+Y12+AA12+AC12+AE12</f>
        <v>2056</v>
      </c>
      <c r="AH12" s="12">
        <f t="shared" si="4"/>
        <v>914</v>
      </c>
      <c r="AI12" s="402" t="s">
        <v>114</v>
      </c>
      <c r="AJ12" s="13">
        <v>82</v>
      </c>
      <c r="AK12" s="13">
        <v>23</v>
      </c>
      <c r="AL12" s="13">
        <v>21</v>
      </c>
      <c r="AM12" s="13">
        <v>29</v>
      </c>
      <c r="AN12" s="13">
        <v>31</v>
      </c>
      <c r="AO12" s="13">
        <v>22</v>
      </c>
      <c r="AP12" s="13">
        <v>27</v>
      </c>
      <c r="AQ12" s="179">
        <v>235</v>
      </c>
      <c r="AR12" s="13">
        <v>236</v>
      </c>
      <c r="AS12" s="13">
        <v>236</v>
      </c>
      <c r="AT12" s="13">
        <v>0</v>
      </c>
      <c r="AU12" s="13">
        <v>530</v>
      </c>
      <c r="AV12" s="13">
        <v>0</v>
      </c>
      <c r="AW12" s="13">
        <v>3</v>
      </c>
      <c r="AX12" s="13">
        <v>0</v>
      </c>
      <c r="AY12" s="13">
        <v>533</v>
      </c>
      <c r="AZ12" s="13">
        <v>207</v>
      </c>
      <c r="BA12" s="13">
        <v>6</v>
      </c>
      <c r="BB12" s="21">
        <v>6</v>
      </c>
      <c r="BC12" s="21"/>
    </row>
    <row r="13" spans="1:55" ht="15" customHeight="1" x14ac:dyDescent="0.3">
      <c r="A13" s="13" t="s">
        <v>112</v>
      </c>
      <c r="B13" s="13">
        <v>296</v>
      </c>
      <c r="C13" s="13">
        <v>142</v>
      </c>
      <c r="D13" s="13">
        <v>97</v>
      </c>
      <c r="E13" s="13">
        <v>73</v>
      </c>
      <c r="F13" s="13">
        <v>34</v>
      </c>
      <c r="G13" s="13">
        <v>6</v>
      </c>
      <c r="H13" s="13">
        <v>152</v>
      </c>
      <c r="I13" s="13">
        <v>67</v>
      </c>
      <c r="J13" s="13">
        <v>115</v>
      </c>
      <c r="K13" s="13">
        <v>77</v>
      </c>
      <c r="L13" s="13">
        <v>23</v>
      </c>
      <c r="M13" s="13">
        <v>5</v>
      </c>
      <c r="N13" s="13">
        <v>96</v>
      </c>
      <c r="O13" s="13">
        <v>47</v>
      </c>
      <c r="P13" s="12">
        <f t="shared" si="3"/>
        <v>813</v>
      </c>
      <c r="Q13" s="12">
        <f t="shared" si="3"/>
        <v>417</v>
      </c>
      <c r="R13" s="13" t="s">
        <v>112</v>
      </c>
      <c r="S13" s="13">
        <v>17</v>
      </c>
      <c r="T13" s="13">
        <v>8</v>
      </c>
      <c r="U13" s="13">
        <v>4</v>
      </c>
      <c r="V13" s="13">
        <v>2</v>
      </c>
      <c r="W13" s="13">
        <v>13</v>
      </c>
      <c r="X13" s="13">
        <v>2</v>
      </c>
      <c r="Y13" s="13">
        <v>23</v>
      </c>
      <c r="Z13" s="13">
        <v>11</v>
      </c>
      <c r="AA13" s="13">
        <v>12</v>
      </c>
      <c r="AB13" s="13">
        <v>10</v>
      </c>
      <c r="AC13" s="13">
        <v>14</v>
      </c>
      <c r="AD13" s="13">
        <v>3</v>
      </c>
      <c r="AE13" s="13">
        <v>26</v>
      </c>
      <c r="AF13" s="13">
        <v>9</v>
      </c>
      <c r="AG13" s="12">
        <f t="shared" si="4"/>
        <v>109</v>
      </c>
      <c r="AH13" s="12">
        <f t="shared" si="4"/>
        <v>45</v>
      </c>
      <c r="AI13" s="402" t="s">
        <v>112</v>
      </c>
      <c r="AJ13" s="13">
        <v>8</v>
      </c>
      <c r="AK13" s="13">
        <v>3</v>
      </c>
      <c r="AL13" s="13">
        <v>1</v>
      </c>
      <c r="AM13" s="13">
        <v>4</v>
      </c>
      <c r="AN13" s="13">
        <v>3</v>
      </c>
      <c r="AO13" s="13">
        <v>1</v>
      </c>
      <c r="AP13" s="13">
        <v>3</v>
      </c>
      <c r="AQ13" s="179">
        <v>23</v>
      </c>
      <c r="AR13" s="13">
        <v>17</v>
      </c>
      <c r="AS13" s="13">
        <v>17</v>
      </c>
      <c r="AT13" s="13">
        <v>0</v>
      </c>
      <c r="AU13" s="13">
        <v>50</v>
      </c>
      <c r="AV13" s="13">
        <v>0</v>
      </c>
      <c r="AW13" s="13">
        <v>0</v>
      </c>
      <c r="AX13" s="13">
        <v>0</v>
      </c>
      <c r="AY13" s="13">
        <v>50</v>
      </c>
      <c r="AZ13" s="13">
        <v>19</v>
      </c>
      <c r="BA13" s="13">
        <v>2</v>
      </c>
      <c r="BB13" s="21">
        <v>2</v>
      </c>
      <c r="BC13" s="21"/>
    </row>
    <row r="14" spans="1:55" ht="15" customHeight="1" x14ac:dyDescent="0.3">
      <c r="A14" s="13" t="s">
        <v>13</v>
      </c>
      <c r="B14" s="13">
        <v>186</v>
      </c>
      <c r="C14" s="13">
        <v>92</v>
      </c>
      <c r="D14" s="13">
        <v>71</v>
      </c>
      <c r="E14" s="13">
        <v>52</v>
      </c>
      <c r="F14" s="13">
        <v>34</v>
      </c>
      <c r="G14" s="13">
        <v>7</v>
      </c>
      <c r="H14" s="13">
        <v>42</v>
      </c>
      <c r="I14" s="13">
        <v>22</v>
      </c>
      <c r="J14" s="13">
        <v>91</v>
      </c>
      <c r="K14" s="13">
        <v>46</v>
      </c>
      <c r="L14" s="13">
        <v>51</v>
      </c>
      <c r="M14" s="13">
        <v>19</v>
      </c>
      <c r="N14" s="13">
        <v>51</v>
      </c>
      <c r="O14" s="13">
        <v>26</v>
      </c>
      <c r="P14" s="12">
        <f t="shared" si="3"/>
        <v>526</v>
      </c>
      <c r="Q14" s="12">
        <f t="shared" si="3"/>
        <v>264</v>
      </c>
      <c r="R14" s="13" t="s">
        <v>13</v>
      </c>
      <c r="S14" s="13">
        <v>23</v>
      </c>
      <c r="T14" s="13">
        <v>10</v>
      </c>
      <c r="U14" s="13">
        <v>20</v>
      </c>
      <c r="V14" s="13">
        <v>13</v>
      </c>
      <c r="W14" s="13">
        <v>3</v>
      </c>
      <c r="X14" s="13">
        <v>0</v>
      </c>
      <c r="Y14" s="13">
        <v>8</v>
      </c>
      <c r="Z14" s="13">
        <v>4</v>
      </c>
      <c r="AA14" s="13">
        <v>4</v>
      </c>
      <c r="AB14" s="13">
        <v>4</v>
      </c>
      <c r="AC14" s="13">
        <v>9</v>
      </c>
      <c r="AD14" s="13">
        <v>5</v>
      </c>
      <c r="AE14" s="13">
        <v>11</v>
      </c>
      <c r="AF14" s="13">
        <v>6</v>
      </c>
      <c r="AG14" s="12">
        <f t="shared" si="4"/>
        <v>78</v>
      </c>
      <c r="AH14" s="12">
        <f t="shared" si="4"/>
        <v>42</v>
      </c>
      <c r="AI14" s="402" t="s">
        <v>13</v>
      </c>
      <c r="AJ14" s="13">
        <v>4</v>
      </c>
      <c r="AK14" s="13">
        <v>2</v>
      </c>
      <c r="AL14" s="13">
        <v>1</v>
      </c>
      <c r="AM14" s="13">
        <v>1</v>
      </c>
      <c r="AN14" s="13">
        <v>2</v>
      </c>
      <c r="AO14" s="13">
        <v>1</v>
      </c>
      <c r="AP14" s="13">
        <v>1</v>
      </c>
      <c r="AQ14" s="179">
        <v>12</v>
      </c>
      <c r="AR14" s="13">
        <v>10</v>
      </c>
      <c r="AS14" s="13">
        <v>10</v>
      </c>
      <c r="AT14" s="13">
        <v>0</v>
      </c>
      <c r="AU14" s="13">
        <v>38</v>
      </c>
      <c r="AV14" s="13">
        <v>0</v>
      </c>
      <c r="AW14" s="13">
        <v>0</v>
      </c>
      <c r="AX14" s="13">
        <v>0</v>
      </c>
      <c r="AY14" s="13">
        <v>38</v>
      </c>
      <c r="AZ14" s="13">
        <v>13</v>
      </c>
      <c r="BA14" s="13">
        <v>1</v>
      </c>
      <c r="BB14" s="21">
        <v>1</v>
      </c>
      <c r="BC14" s="21"/>
    </row>
    <row r="15" spans="1:55" ht="15" customHeight="1" x14ac:dyDescent="0.3">
      <c r="A15" s="13" t="s">
        <v>107</v>
      </c>
      <c r="B15" s="13">
        <v>182</v>
      </c>
      <c r="C15" s="13">
        <v>85</v>
      </c>
      <c r="D15" s="13">
        <v>89</v>
      </c>
      <c r="E15" s="13">
        <v>52</v>
      </c>
      <c r="F15" s="13">
        <v>37</v>
      </c>
      <c r="G15" s="13">
        <v>12</v>
      </c>
      <c r="H15" s="13">
        <v>46</v>
      </c>
      <c r="I15" s="13">
        <v>23</v>
      </c>
      <c r="J15" s="13">
        <v>100</v>
      </c>
      <c r="K15" s="13">
        <v>62</v>
      </c>
      <c r="L15" s="13">
        <v>28</v>
      </c>
      <c r="M15" s="13">
        <v>6</v>
      </c>
      <c r="N15" s="13">
        <v>25</v>
      </c>
      <c r="O15" s="13">
        <v>7</v>
      </c>
      <c r="P15" s="12">
        <f t="shared" ref="P15:P30" si="5">B15+D15+F15+H15+J15+L15+N15</f>
        <v>507</v>
      </c>
      <c r="Q15" s="12">
        <f t="shared" ref="Q15:Q30" si="6">C15+E15+G15+I15+K15+M15+O15</f>
        <v>247</v>
      </c>
      <c r="R15" s="13" t="s">
        <v>107</v>
      </c>
      <c r="S15" s="13">
        <v>12</v>
      </c>
      <c r="T15" s="13">
        <v>5</v>
      </c>
      <c r="U15" s="13">
        <v>9</v>
      </c>
      <c r="V15" s="13">
        <v>2</v>
      </c>
      <c r="W15" s="13">
        <v>7</v>
      </c>
      <c r="X15" s="13">
        <v>1</v>
      </c>
      <c r="Y15" s="13">
        <v>5</v>
      </c>
      <c r="Z15" s="13">
        <v>2</v>
      </c>
      <c r="AA15" s="13">
        <v>19</v>
      </c>
      <c r="AB15" s="13">
        <v>11</v>
      </c>
      <c r="AC15" s="13">
        <v>10</v>
      </c>
      <c r="AD15" s="13">
        <v>1</v>
      </c>
      <c r="AE15" s="13">
        <v>10</v>
      </c>
      <c r="AF15" s="13">
        <v>3</v>
      </c>
      <c r="AG15" s="12">
        <f t="shared" ref="AG15:AG21" si="7">S15+U15+W15+Y15+AA15+AC15+AE15</f>
        <v>72</v>
      </c>
      <c r="AH15" s="12">
        <f t="shared" ref="AH15:AH21" si="8">T15+V15+X15+Z15+AB15+AD15+AF15</f>
        <v>25</v>
      </c>
      <c r="AI15" s="13" t="s">
        <v>107</v>
      </c>
      <c r="AJ15" s="13">
        <v>4</v>
      </c>
      <c r="AK15" s="13">
        <v>2</v>
      </c>
      <c r="AL15" s="13">
        <v>1</v>
      </c>
      <c r="AM15" s="13">
        <v>1</v>
      </c>
      <c r="AN15" s="13">
        <v>2</v>
      </c>
      <c r="AO15" s="13">
        <v>1</v>
      </c>
      <c r="AP15" s="13">
        <v>1</v>
      </c>
      <c r="AQ15" s="179">
        <v>12</v>
      </c>
      <c r="AR15" s="13">
        <v>12</v>
      </c>
      <c r="AS15" s="13">
        <v>12</v>
      </c>
      <c r="AT15" s="13">
        <v>0</v>
      </c>
      <c r="AU15" s="13">
        <v>28</v>
      </c>
      <c r="AV15" s="13">
        <v>1</v>
      </c>
      <c r="AW15" s="13">
        <v>0</v>
      </c>
      <c r="AX15" s="13">
        <v>0</v>
      </c>
      <c r="AY15" s="13">
        <v>29</v>
      </c>
      <c r="AZ15" s="13">
        <v>9</v>
      </c>
      <c r="BA15" s="13">
        <v>1</v>
      </c>
      <c r="BB15" s="21">
        <v>1</v>
      </c>
      <c r="BC15" s="21"/>
    </row>
    <row r="16" spans="1:55" ht="15" customHeight="1" x14ac:dyDescent="0.3">
      <c r="A16" s="13" t="s">
        <v>12</v>
      </c>
      <c r="B16" s="13">
        <v>479</v>
      </c>
      <c r="C16" s="13">
        <v>251</v>
      </c>
      <c r="D16" s="13">
        <v>102</v>
      </c>
      <c r="E16" s="13">
        <v>73</v>
      </c>
      <c r="F16" s="13">
        <v>66</v>
      </c>
      <c r="G16" s="13">
        <v>22</v>
      </c>
      <c r="H16" s="13">
        <v>144</v>
      </c>
      <c r="I16" s="13">
        <v>73</v>
      </c>
      <c r="J16" s="13">
        <v>139</v>
      </c>
      <c r="K16" s="13">
        <v>88</v>
      </c>
      <c r="L16" s="13">
        <v>52</v>
      </c>
      <c r="M16" s="13">
        <v>10</v>
      </c>
      <c r="N16" s="13">
        <v>134</v>
      </c>
      <c r="O16" s="13">
        <v>55</v>
      </c>
      <c r="P16" s="12">
        <f t="shared" si="5"/>
        <v>1116</v>
      </c>
      <c r="Q16" s="12">
        <f t="shared" si="6"/>
        <v>572</v>
      </c>
      <c r="R16" s="13" t="s">
        <v>12</v>
      </c>
      <c r="S16" s="13">
        <v>46</v>
      </c>
      <c r="T16" s="13">
        <v>30</v>
      </c>
      <c r="U16" s="13">
        <v>2</v>
      </c>
      <c r="V16" s="13">
        <v>2</v>
      </c>
      <c r="W16" s="13">
        <v>6</v>
      </c>
      <c r="X16" s="13">
        <v>2</v>
      </c>
      <c r="Y16" s="13">
        <v>13</v>
      </c>
      <c r="Z16" s="13">
        <v>7</v>
      </c>
      <c r="AA16" s="13">
        <v>17</v>
      </c>
      <c r="AB16" s="13">
        <v>9</v>
      </c>
      <c r="AC16" s="13">
        <v>12</v>
      </c>
      <c r="AD16" s="13">
        <v>5</v>
      </c>
      <c r="AE16" s="13">
        <v>28</v>
      </c>
      <c r="AF16" s="13">
        <v>11</v>
      </c>
      <c r="AG16" s="12">
        <f t="shared" si="7"/>
        <v>124</v>
      </c>
      <c r="AH16" s="12">
        <f t="shared" si="8"/>
        <v>66</v>
      </c>
      <c r="AI16" s="13" t="s">
        <v>12</v>
      </c>
      <c r="AJ16" s="13">
        <v>9</v>
      </c>
      <c r="AK16" s="13">
        <v>3</v>
      </c>
      <c r="AL16" s="13">
        <v>2</v>
      </c>
      <c r="AM16" s="13">
        <v>3</v>
      </c>
      <c r="AN16" s="13">
        <v>3</v>
      </c>
      <c r="AO16" s="13">
        <v>2</v>
      </c>
      <c r="AP16" s="13">
        <v>3</v>
      </c>
      <c r="AQ16" s="179">
        <v>25</v>
      </c>
      <c r="AR16" s="13">
        <v>24</v>
      </c>
      <c r="AS16" s="13">
        <v>23</v>
      </c>
      <c r="AT16" s="13">
        <v>1</v>
      </c>
      <c r="AU16" s="13">
        <v>67</v>
      </c>
      <c r="AV16" s="13">
        <v>1</v>
      </c>
      <c r="AW16" s="13">
        <v>0</v>
      </c>
      <c r="AX16" s="13">
        <v>0</v>
      </c>
      <c r="AY16" s="13">
        <v>68</v>
      </c>
      <c r="AZ16" s="13">
        <v>28</v>
      </c>
      <c r="BA16" s="13">
        <v>3</v>
      </c>
      <c r="BB16" s="21">
        <v>3</v>
      </c>
      <c r="BC16" s="21"/>
    </row>
    <row r="17" spans="1:55" ht="15" customHeight="1" x14ac:dyDescent="0.3">
      <c r="A17" s="13" t="s">
        <v>109</v>
      </c>
      <c r="B17" s="13">
        <v>70</v>
      </c>
      <c r="C17" s="13">
        <v>34</v>
      </c>
      <c r="D17" s="13">
        <v>26</v>
      </c>
      <c r="E17" s="13">
        <v>13</v>
      </c>
      <c r="F17" s="13">
        <v>0</v>
      </c>
      <c r="G17" s="13">
        <v>0</v>
      </c>
      <c r="H17" s="13">
        <v>22</v>
      </c>
      <c r="I17" s="13">
        <v>8</v>
      </c>
      <c r="J17" s="13">
        <v>34</v>
      </c>
      <c r="K17" s="13">
        <v>21</v>
      </c>
      <c r="L17" s="13">
        <v>0</v>
      </c>
      <c r="M17" s="13">
        <v>0</v>
      </c>
      <c r="N17" s="13">
        <v>10</v>
      </c>
      <c r="O17" s="13">
        <v>5</v>
      </c>
      <c r="P17" s="12">
        <f t="shared" si="5"/>
        <v>162</v>
      </c>
      <c r="Q17" s="12">
        <f t="shared" si="6"/>
        <v>81</v>
      </c>
      <c r="R17" s="13" t="s">
        <v>109</v>
      </c>
      <c r="S17" s="13">
        <v>9</v>
      </c>
      <c r="T17" s="13">
        <v>4</v>
      </c>
      <c r="U17" s="13">
        <v>8</v>
      </c>
      <c r="V17" s="13">
        <v>6</v>
      </c>
      <c r="W17" s="13">
        <v>0</v>
      </c>
      <c r="X17" s="13">
        <v>0</v>
      </c>
      <c r="Y17" s="13">
        <v>10</v>
      </c>
      <c r="Z17" s="13">
        <v>5</v>
      </c>
      <c r="AA17" s="13">
        <v>5</v>
      </c>
      <c r="AB17" s="13">
        <v>1</v>
      </c>
      <c r="AC17" s="13">
        <v>0</v>
      </c>
      <c r="AD17" s="13">
        <v>0</v>
      </c>
      <c r="AE17" s="13">
        <v>5</v>
      </c>
      <c r="AF17" s="13">
        <v>2</v>
      </c>
      <c r="AG17" s="12">
        <f t="shared" si="7"/>
        <v>37</v>
      </c>
      <c r="AH17" s="12">
        <f t="shared" si="8"/>
        <v>18</v>
      </c>
      <c r="AI17" s="13" t="s">
        <v>109</v>
      </c>
      <c r="AJ17" s="13">
        <v>2</v>
      </c>
      <c r="AK17" s="13">
        <v>1</v>
      </c>
      <c r="AL17" s="13">
        <v>0</v>
      </c>
      <c r="AM17" s="13">
        <v>1</v>
      </c>
      <c r="AN17" s="13">
        <v>1</v>
      </c>
      <c r="AO17" s="13">
        <v>0</v>
      </c>
      <c r="AP17" s="13">
        <v>1</v>
      </c>
      <c r="AQ17" s="179">
        <v>6</v>
      </c>
      <c r="AR17" s="13">
        <v>6</v>
      </c>
      <c r="AS17" s="13">
        <v>6</v>
      </c>
      <c r="AT17" s="13">
        <v>0</v>
      </c>
      <c r="AU17" s="13">
        <v>19</v>
      </c>
      <c r="AV17" s="13">
        <v>0</v>
      </c>
      <c r="AW17" s="13">
        <v>0</v>
      </c>
      <c r="AX17" s="13">
        <v>0</v>
      </c>
      <c r="AY17" s="13">
        <v>19</v>
      </c>
      <c r="AZ17" s="13">
        <v>4</v>
      </c>
      <c r="BA17" s="13">
        <v>1</v>
      </c>
      <c r="BB17" s="21">
        <v>1</v>
      </c>
      <c r="BC17" s="21"/>
    </row>
    <row r="18" spans="1:55" ht="15" customHeight="1" x14ac:dyDescent="0.3">
      <c r="A18" s="13" t="s">
        <v>110</v>
      </c>
      <c r="B18" s="13">
        <v>206</v>
      </c>
      <c r="C18" s="13">
        <v>110</v>
      </c>
      <c r="D18" s="13">
        <v>45</v>
      </c>
      <c r="E18" s="13">
        <v>26</v>
      </c>
      <c r="F18" s="13">
        <v>10</v>
      </c>
      <c r="G18" s="13">
        <v>2</v>
      </c>
      <c r="H18" s="13">
        <v>48</v>
      </c>
      <c r="I18" s="13">
        <v>20</v>
      </c>
      <c r="J18" s="13">
        <v>37</v>
      </c>
      <c r="K18" s="13">
        <v>23</v>
      </c>
      <c r="L18" s="13">
        <v>3</v>
      </c>
      <c r="M18" s="13">
        <v>0</v>
      </c>
      <c r="N18" s="13">
        <v>31</v>
      </c>
      <c r="O18" s="13">
        <v>20</v>
      </c>
      <c r="P18" s="12">
        <f t="shared" si="5"/>
        <v>380</v>
      </c>
      <c r="Q18" s="12">
        <f t="shared" si="6"/>
        <v>201</v>
      </c>
      <c r="R18" s="13" t="s">
        <v>110</v>
      </c>
      <c r="S18" s="13">
        <v>32</v>
      </c>
      <c r="T18" s="13">
        <v>14</v>
      </c>
      <c r="U18" s="13">
        <v>12</v>
      </c>
      <c r="V18" s="13">
        <v>6</v>
      </c>
      <c r="W18" s="13">
        <v>1</v>
      </c>
      <c r="X18" s="13">
        <v>0</v>
      </c>
      <c r="Y18" s="13">
        <v>11</v>
      </c>
      <c r="Z18" s="13">
        <v>4</v>
      </c>
      <c r="AA18" s="13">
        <v>4</v>
      </c>
      <c r="AB18" s="13">
        <v>1</v>
      </c>
      <c r="AC18" s="13">
        <v>1</v>
      </c>
      <c r="AD18" s="13">
        <v>0</v>
      </c>
      <c r="AE18" s="13">
        <v>16</v>
      </c>
      <c r="AF18" s="13">
        <v>11</v>
      </c>
      <c r="AG18" s="12">
        <f t="shared" si="7"/>
        <v>77</v>
      </c>
      <c r="AH18" s="12">
        <f t="shared" si="8"/>
        <v>36</v>
      </c>
      <c r="AI18" s="13" t="s">
        <v>110</v>
      </c>
      <c r="AJ18" s="13">
        <v>4</v>
      </c>
      <c r="AK18" s="13">
        <v>2</v>
      </c>
      <c r="AL18" s="13">
        <v>1</v>
      </c>
      <c r="AM18" s="13">
        <v>1</v>
      </c>
      <c r="AN18" s="13">
        <v>2</v>
      </c>
      <c r="AO18" s="13">
        <v>1</v>
      </c>
      <c r="AP18" s="13">
        <v>1</v>
      </c>
      <c r="AQ18" s="179">
        <v>12</v>
      </c>
      <c r="AR18" s="13">
        <v>11</v>
      </c>
      <c r="AS18" s="13">
        <v>11</v>
      </c>
      <c r="AT18" s="13">
        <v>0</v>
      </c>
      <c r="AU18" s="13">
        <v>21</v>
      </c>
      <c r="AV18" s="13">
        <v>2</v>
      </c>
      <c r="AW18" s="13">
        <v>0</v>
      </c>
      <c r="AX18" s="13">
        <v>0</v>
      </c>
      <c r="AY18" s="13">
        <v>23</v>
      </c>
      <c r="AZ18" s="13">
        <v>10</v>
      </c>
      <c r="BA18" s="13">
        <v>2</v>
      </c>
      <c r="BB18" s="21">
        <v>2</v>
      </c>
      <c r="BC18" s="21"/>
    </row>
    <row r="19" spans="1:55" ht="15" customHeight="1" x14ac:dyDescent="0.3">
      <c r="A19" s="13" t="s">
        <v>111</v>
      </c>
      <c r="B19" s="13">
        <v>112</v>
      </c>
      <c r="C19" s="13">
        <v>52</v>
      </c>
      <c r="D19" s="13">
        <v>23</v>
      </c>
      <c r="E19" s="13">
        <v>14</v>
      </c>
      <c r="F19" s="13">
        <v>0</v>
      </c>
      <c r="G19" s="13">
        <v>0</v>
      </c>
      <c r="H19" s="13">
        <v>24</v>
      </c>
      <c r="I19" s="13">
        <v>4</v>
      </c>
      <c r="J19" s="13">
        <v>35</v>
      </c>
      <c r="K19" s="13">
        <v>23</v>
      </c>
      <c r="L19" s="13">
        <v>0</v>
      </c>
      <c r="M19" s="13">
        <v>0</v>
      </c>
      <c r="N19" s="13">
        <v>22</v>
      </c>
      <c r="O19" s="13">
        <v>5</v>
      </c>
      <c r="P19" s="12">
        <f t="shared" si="5"/>
        <v>216</v>
      </c>
      <c r="Q19" s="12">
        <f t="shared" si="6"/>
        <v>98</v>
      </c>
      <c r="R19" s="13" t="s">
        <v>111</v>
      </c>
      <c r="S19" s="13">
        <v>2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2</v>
      </c>
      <c r="AB19" s="13">
        <v>2</v>
      </c>
      <c r="AC19" s="13">
        <v>0</v>
      </c>
      <c r="AD19" s="13">
        <v>0</v>
      </c>
      <c r="AE19" s="13">
        <v>6</v>
      </c>
      <c r="AF19" s="13">
        <v>1</v>
      </c>
      <c r="AG19" s="12">
        <f t="shared" si="7"/>
        <v>10</v>
      </c>
      <c r="AH19" s="12">
        <f t="shared" si="8"/>
        <v>3</v>
      </c>
      <c r="AI19" s="13" t="s">
        <v>111</v>
      </c>
      <c r="AJ19" s="13">
        <v>2</v>
      </c>
      <c r="AK19" s="13">
        <v>1</v>
      </c>
      <c r="AL19" s="13">
        <v>0</v>
      </c>
      <c r="AM19" s="13">
        <v>1</v>
      </c>
      <c r="AN19" s="13">
        <v>1</v>
      </c>
      <c r="AO19" s="13">
        <v>0</v>
      </c>
      <c r="AP19" s="13">
        <v>1</v>
      </c>
      <c r="AQ19" s="179">
        <v>6</v>
      </c>
      <c r="AR19" s="13">
        <v>6</v>
      </c>
      <c r="AS19" s="13">
        <v>5</v>
      </c>
      <c r="AT19" s="13">
        <v>1</v>
      </c>
      <c r="AU19" s="13">
        <v>18</v>
      </c>
      <c r="AV19" s="13">
        <v>0</v>
      </c>
      <c r="AW19" s="13">
        <v>0</v>
      </c>
      <c r="AX19" s="13">
        <v>0</v>
      </c>
      <c r="AY19" s="13">
        <v>18</v>
      </c>
      <c r="AZ19" s="13">
        <v>4</v>
      </c>
      <c r="BA19" s="13">
        <v>1</v>
      </c>
      <c r="BB19" s="21">
        <v>1</v>
      </c>
      <c r="BC19" s="21"/>
    </row>
    <row r="20" spans="1:55" ht="15" customHeight="1" x14ac:dyDescent="0.3">
      <c r="A20" s="13" t="s">
        <v>115</v>
      </c>
      <c r="B20" s="13">
        <v>170</v>
      </c>
      <c r="C20" s="13">
        <v>66</v>
      </c>
      <c r="D20" s="13">
        <v>35</v>
      </c>
      <c r="E20" s="13">
        <v>20</v>
      </c>
      <c r="F20" s="13">
        <v>32</v>
      </c>
      <c r="G20" s="13">
        <v>4</v>
      </c>
      <c r="H20" s="13">
        <v>52</v>
      </c>
      <c r="I20" s="13">
        <v>26</v>
      </c>
      <c r="J20" s="13">
        <v>53</v>
      </c>
      <c r="K20" s="13">
        <v>35</v>
      </c>
      <c r="L20" s="13">
        <v>21</v>
      </c>
      <c r="M20" s="13">
        <v>8</v>
      </c>
      <c r="N20" s="13">
        <v>30</v>
      </c>
      <c r="O20" s="13">
        <v>10</v>
      </c>
      <c r="P20" s="12">
        <f t="shared" si="5"/>
        <v>393</v>
      </c>
      <c r="Q20" s="12">
        <f t="shared" si="6"/>
        <v>169</v>
      </c>
      <c r="R20" s="13" t="s">
        <v>115</v>
      </c>
      <c r="S20" s="13">
        <v>6</v>
      </c>
      <c r="T20" s="13">
        <v>2</v>
      </c>
      <c r="U20" s="13">
        <v>0</v>
      </c>
      <c r="V20" s="13">
        <v>0</v>
      </c>
      <c r="W20" s="13">
        <v>1</v>
      </c>
      <c r="X20" s="13">
        <v>0</v>
      </c>
      <c r="Y20" s="13">
        <v>6</v>
      </c>
      <c r="Z20" s="13">
        <v>3</v>
      </c>
      <c r="AA20" s="13">
        <v>10</v>
      </c>
      <c r="AB20" s="13">
        <v>7</v>
      </c>
      <c r="AC20" s="13">
        <v>8</v>
      </c>
      <c r="AD20" s="13">
        <v>4</v>
      </c>
      <c r="AE20" s="13">
        <v>16</v>
      </c>
      <c r="AF20" s="13">
        <v>5</v>
      </c>
      <c r="AG20" s="12">
        <f t="shared" si="7"/>
        <v>47</v>
      </c>
      <c r="AH20" s="12">
        <f t="shared" si="8"/>
        <v>21</v>
      </c>
      <c r="AI20" s="13" t="s">
        <v>115</v>
      </c>
      <c r="AJ20" s="13">
        <v>4</v>
      </c>
      <c r="AK20" s="13">
        <v>1</v>
      </c>
      <c r="AL20" s="13">
        <v>1</v>
      </c>
      <c r="AM20" s="13">
        <v>1</v>
      </c>
      <c r="AN20" s="13">
        <v>1</v>
      </c>
      <c r="AO20" s="13">
        <v>1</v>
      </c>
      <c r="AP20" s="13">
        <v>1</v>
      </c>
      <c r="AQ20" s="179">
        <v>10</v>
      </c>
      <c r="AR20" s="13">
        <v>10</v>
      </c>
      <c r="AS20" s="13">
        <v>10</v>
      </c>
      <c r="AT20" s="13">
        <v>0</v>
      </c>
      <c r="AU20" s="13">
        <v>15</v>
      </c>
      <c r="AV20" s="13">
        <v>1</v>
      </c>
      <c r="AW20" s="13">
        <v>0</v>
      </c>
      <c r="AX20" s="13">
        <v>0</v>
      </c>
      <c r="AY20" s="13">
        <v>16</v>
      </c>
      <c r="AZ20" s="13">
        <v>5</v>
      </c>
      <c r="BA20" s="13">
        <v>1</v>
      </c>
      <c r="BB20" s="21">
        <v>1</v>
      </c>
      <c r="BC20" s="21"/>
    </row>
    <row r="21" spans="1:55" ht="15" customHeight="1" x14ac:dyDescent="0.3">
      <c r="A21" s="13" t="s">
        <v>116</v>
      </c>
      <c r="B21" s="13">
        <v>483</v>
      </c>
      <c r="C21" s="13">
        <v>249</v>
      </c>
      <c r="D21" s="13">
        <v>169</v>
      </c>
      <c r="E21" s="13">
        <v>108</v>
      </c>
      <c r="F21" s="13">
        <v>101</v>
      </c>
      <c r="G21" s="13">
        <v>23</v>
      </c>
      <c r="H21" s="13">
        <v>169</v>
      </c>
      <c r="I21" s="13">
        <v>65</v>
      </c>
      <c r="J21" s="13">
        <v>198</v>
      </c>
      <c r="K21" s="13">
        <v>135</v>
      </c>
      <c r="L21" s="13">
        <v>101</v>
      </c>
      <c r="M21" s="13">
        <v>34</v>
      </c>
      <c r="N21" s="13">
        <v>232</v>
      </c>
      <c r="O21" s="13">
        <v>104</v>
      </c>
      <c r="P21" s="12">
        <f t="shared" si="5"/>
        <v>1453</v>
      </c>
      <c r="Q21" s="12">
        <f t="shared" si="6"/>
        <v>718</v>
      </c>
      <c r="R21" s="13" t="s">
        <v>116</v>
      </c>
      <c r="S21" s="13">
        <v>36</v>
      </c>
      <c r="T21" s="13">
        <v>15</v>
      </c>
      <c r="U21" s="13">
        <v>8</v>
      </c>
      <c r="V21" s="13">
        <v>5</v>
      </c>
      <c r="W21" s="13">
        <v>24</v>
      </c>
      <c r="X21" s="13">
        <v>4</v>
      </c>
      <c r="Y21" s="13">
        <v>21</v>
      </c>
      <c r="Z21" s="13">
        <v>7</v>
      </c>
      <c r="AA21" s="13">
        <v>41</v>
      </c>
      <c r="AB21" s="13">
        <v>26</v>
      </c>
      <c r="AC21" s="13">
        <v>19</v>
      </c>
      <c r="AD21" s="13">
        <v>5</v>
      </c>
      <c r="AE21" s="13">
        <v>94</v>
      </c>
      <c r="AF21" s="13">
        <v>35</v>
      </c>
      <c r="AG21" s="12">
        <f t="shared" si="7"/>
        <v>243</v>
      </c>
      <c r="AH21" s="12">
        <f t="shared" si="8"/>
        <v>97</v>
      </c>
      <c r="AI21" s="13" t="s">
        <v>116</v>
      </c>
      <c r="AJ21" s="13">
        <v>11</v>
      </c>
      <c r="AK21" s="13">
        <v>4</v>
      </c>
      <c r="AL21" s="13">
        <v>3</v>
      </c>
      <c r="AM21" s="13">
        <v>4</v>
      </c>
      <c r="AN21" s="13">
        <v>4</v>
      </c>
      <c r="AO21" s="13">
        <v>2</v>
      </c>
      <c r="AP21" s="13">
        <v>5</v>
      </c>
      <c r="AQ21" s="179">
        <v>33</v>
      </c>
      <c r="AR21" s="13">
        <v>33</v>
      </c>
      <c r="AS21" s="13">
        <v>33</v>
      </c>
      <c r="AT21" s="13">
        <v>0</v>
      </c>
      <c r="AU21" s="13">
        <v>74</v>
      </c>
      <c r="AV21" s="13">
        <v>0</v>
      </c>
      <c r="AW21" s="13">
        <v>0</v>
      </c>
      <c r="AX21" s="13">
        <v>0</v>
      </c>
      <c r="AY21" s="13">
        <v>74</v>
      </c>
      <c r="AZ21" s="13">
        <v>0</v>
      </c>
      <c r="BA21" s="13">
        <v>1</v>
      </c>
      <c r="BB21" s="21">
        <v>1</v>
      </c>
      <c r="BC21" s="21"/>
    </row>
    <row r="22" spans="1:55" ht="15" customHeight="1" x14ac:dyDescent="0.3">
      <c r="A22" s="13" t="s">
        <v>117</v>
      </c>
      <c r="B22" s="13">
        <v>32</v>
      </c>
      <c r="C22" s="13">
        <v>10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2">
        <f t="shared" si="5"/>
        <v>32</v>
      </c>
      <c r="Q22" s="12">
        <f t="shared" si="6"/>
        <v>10</v>
      </c>
      <c r="R22" s="13" t="s">
        <v>117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2"/>
      <c r="AH22" s="12"/>
      <c r="AI22" s="13" t="s">
        <v>117</v>
      </c>
      <c r="AJ22" s="13">
        <v>1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79">
        <v>1</v>
      </c>
      <c r="AR22" s="13">
        <v>4</v>
      </c>
      <c r="AS22" s="13">
        <v>4</v>
      </c>
      <c r="AT22" s="13">
        <v>0</v>
      </c>
      <c r="AU22" s="13">
        <v>0</v>
      </c>
      <c r="AV22" s="13">
        <v>2</v>
      </c>
      <c r="AW22" s="13">
        <v>0</v>
      </c>
      <c r="AX22" s="13">
        <v>0</v>
      </c>
      <c r="AY22" s="13">
        <v>2</v>
      </c>
      <c r="AZ22" s="13">
        <v>1</v>
      </c>
      <c r="BA22" s="13">
        <v>1</v>
      </c>
      <c r="BB22" s="21">
        <v>1</v>
      </c>
      <c r="BC22" s="21"/>
    </row>
    <row r="23" spans="1:55" ht="15" customHeight="1" x14ac:dyDescent="0.3">
      <c r="A23" s="13" t="s">
        <v>118</v>
      </c>
      <c r="B23" s="13">
        <v>240</v>
      </c>
      <c r="C23" s="13">
        <v>114</v>
      </c>
      <c r="D23" s="13">
        <v>58</v>
      </c>
      <c r="E23" s="13">
        <v>36</v>
      </c>
      <c r="F23" s="13">
        <v>50</v>
      </c>
      <c r="G23" s="13">
        <v>12</v>
      </c>
      <c r="H23" s="13">
        <v>39</v>
      </c>
      <c r="I23" s="13">
        <v>18</v>
      </c>
      <c r="J23" s="13">
        <v>90</v>
      </c>
      <c r="K23" s="13">
        <v>53</v>
      </c>
      <c r="L23" s="13">
        <v>25</v>
      </c>
      <c r="M23" s="13">
        <v>9</v>
      </c>
      <c r="N23" s="13">
        <v>48</v>
      </c>
      <c r="O23" s="13">
        <v>24</v>
      </c>
      <c r="P23" s="12">
        <f t="shared" si="5"/>
        <v>550</v>
      </c>
      <c r="Q23" s="12">
        <f t="shared" si="6"/>
        <v>266</v>
      </c>
      <c r="R23" s="13" t="s">
        <v>118</v>
      </c>
      <c r="S23" s="13">
        <v>9</v>
      </c>
      <c r="T23" s="13">
        <v>7</v>
      </c>
      <c r="U23" s="13">
        <v>1</v>
      </c>
      <c r="V23" s="13">
        <v>1</v>
      </c>
      <c r="W23" s="13">
        <v>2</v>
      </c>
      <c r="X23" s="13">
        <v>0</v>
      </c>
      <c r="Y23" s="13">
        <v>8</v>
      </c>
      <c r="Z23" s="13">
        <v>3</v>
      </c>
      <c r="AA23" s="13">
        <v>12</v>
      </c>
      <c r="AB23" s="13">
        <v>7</v>
      </c>
      <c r="AC23" s="13">
        <v>5</v>
      </c>
      <c r="AD23" s="13">
        <v>2</v>
      </c>
      <c r="AE23" s="13">
        <v>6</v>
      </c>
      <c r="AF23" s="13">
        <v>3</v>
      </c>
      <c r="AG23" s="12">
        <f t="shared" ref="AG23:AH25" si="9">S23+U23+W23+Y23+AA23+AC23+AE23</f>
        <v>43</v>
      </c>
      <c r="AH23" s="12">
        <f t="shared" si="9"/>
        <v>23</v>
      </c>
      <c r="AI23" s="13" t="s">
        <v>118</v>
      </c>
      <c r="AJ23" s="13">
        <v>6</v>
      </c>
      <c r="AK23" s="13">
        <v>2</v>
      </c>
      <c r="AL23" s="13">
        <v>2</v>
      </c>
      <c r="AM23" s="13">
        <v>2</v>
      </c>
      <c r="AN23" s="13">
        <v>2</v>
      </c>
      <c r="AO23" s="13">
        <v>1</v>
      </c>
      <c r="AP23" s="13">
        <v>2</v>
      </c>
      <c r="AQ23" s="179">
        <v>17</v>
      </c>
      <c r="AR23" s="13">
        <v>26</v>
      </c>
      <c r="AS23" s="13">
        <v>10</v>
      </c>
      <c r="AT23" s="13">
        <v>16</v>
      </c>
      <c r="AU23" s="13">
        <v>27</v>
      </c>
      <c r="AV23" s="13">
        <v>0</v>
      </c>
      <c r="AW23" s="13">
        <v>1</v>
      </c>
      <c r="AX23" s="13">
        <v>0</v>
      </c>
      <c r="AY23" s="13">
        <v>28</v>
      </c>
      <c r="AZ23" s="13">
        <v>16</v>
      </c>
      <c r="BA23" s="13">
        <v>2</v>
      </c>
      <c r="BB23" s="21">
        <v>2</v>
      </c>
      <c r="BC23" s="21"/>
    </row>
    <row r="24" spans="1:55" ht="15" customHeight="1" x14ac:dyDescent="0.3">
      <c r="A24" s="13" t="s">
        <v>119</v>
      </c>
      <c r="B24" s="13">
        <v>160</v>
      </c>
      <c r="C24" s="13">
        <v>74</v>
      </c>
      <c r="D24" s="13">
        <v>51</v>
      </c>
      <c r="E24" s="13">
        <v>23</v>
      </c>
      <c r="F24" s="13">
        <v>20</v>
      </c>
      <c r="G24" s="13">
        <v>6</v>
      </c>
      <c r="H24" s="13">
        <v>43</v>
      </c>
      <c r="I24" s="13">
        <v>17</v>
      </c>
      <c r="J24" s="13">
        <v>50</v>
      </c>
      <c r="K24" s="13">
        <v>25</v>
      </c>
      <c r="L24" s="13">
        <v>0</v>
      </c>
      <c r="M24" s="13">
        <v>0</v>
      </c>
      <c r="N24" s="13">
        <v>42</v>
      </c>
      <c r="O24" s="13">
        <v>23</v>
      </c>
      <c r="P24" s="12">
        <f t="shared" si="5"/>
        <v>366</v>
      </c>
      <c r="Q24" s="12">
        <f t="shared" si="6"/>
        <v>168</v>
      </c>
      <c r="R24" s="13" t="s">
        <v>119</v>
      </c>
      <c r="S24" s="13">
        <v>15</v>
      </c>
      <c r="T24" s="13">
        <v>10</v>
      </c>
      <c r="U24" s="13">
        <v>0</v>
      </c>
      <c r="V24" s="13">
        <v>0</v>
      </c>
      <c r="W24" s="13">
        <v>0</v>
      </c>
      <c r="X24" s="13">
        <v>0</v>
      </c>
      <c r="Y24" s="13">
        <v>1</v>
      </c>
      <c r="Z24" s="13">
        <v>1</v>
      </c>
      <c r="AA24" s="13">
        <v>11</v>
      </c>
      <c r="AB24" s="13">
        <v>7</v>
      </c>
      <c r="AC24" s="13">
        <v>0</v>
      </c>
      <c r="AD24" s="13">
        <v>0</v>
      </c>
      <c r="AE24" s="13">
        <v>2</v>
      </c>
      <c r="AF24" s="13">
        <v>0</v>
      </c>
      <c r="AG24" s="12">
        <f t="shared" si="9"/>
        <v>29</v>
      </c>
      <c r="AH24" s="12">
        <f t="shared" si="9"/>
        <v>18</v>
      </c>
      <c r="AI24" s="13" t="s">
        <v>119</v>
      </c>
      <c r="AJ24" s="13">
        <v>3</v>
      </c>
      <c r="AK24" s="13">
        <v>1</v>
      </c>
      <c r="AL24" s="13">
        <v>1</v>
      </c>
      <c r="AM24" s="13">
        <v>1</v>
      </c>
      <c r="AN24" s="13">
        <v>1</v>
      </c>
      <c r="AO24" s="13">
        <v>0</v>
      </c>
      <c r="AP24" s="13">
        <v>1</v>
      </c>
      <c r="AQ24" s="179">
        <v>8</v>
      </c>
      <c r="AR24" s="13">
        <v>9</v>
      </c>
      <c r="AS24" s="13">
        <v>8</v>
      </c>
      <c r="AT24" s="13">
        <v>1</v>
      </c>
      <c r="AU24" s="13">
        <v>17</v>
      </c>
      <c r="AV24" s="13">
        <v>0</v>
      </c>
      <c r="AW24" s="13">
        <v>0</v>
      </c>
      <c r="AX24" s="13">
        <v>1</v>
      </c>
      <c r="AY24" s="13">
        <v>18</v>
      </c>
      <c r="AZ24" s="13">
        <v>6</v>
      </c>
      <c r="BA24" s="13">
        <v>1</v>
      </c>
      <c r="BB24" s="21">
        <v>1</v>
      </c>
      <c r="BC24" s="21"/>
    </row>
    <row r="25" spans="1:55" ht="15" customHeight="1" x14ac:dyDescent="0.3">
      <c r="A25" s="13" t="s">
        <v>120</v>
      </c>
      <c r="B25" s="13">
        <v>99</v>
      </c>
      <c r="C25" s="13">
        <v>46</v>
      </c>
      <c r="D25" s="13">
        <v>35</v>
      </c>
      <c r="E25" s="13">
        <v>19</v>
      </c>
      <c r="F25" s="13">
        <v>0</v>
      </c>
      <c r="G25" s="13">
        <v>0</v>
      </c>
      <c r="H25" s="13">
        <v>49</v>
      </c>
      <c r="I25" s="13">
        <v>24</v>
      </c>
      <c r="J25" s="13">
        <v>75</v>
      </c>
      <c r="K25" s="13">
        <v>39</v>
      </c>
      <c r="L25" s="13">
        <v>0</v>
      </c>
      <c r="M25" s="13">
        <v>0</v>
      </c>
      <c r="N25" s="13">
        <v>29</v>
      </c>
      <c r="O25" s="13">
        <v>7</v>
      </c>
      <c r="P25" s="12">
        <f t="shared" si="5"/>
        <v>287</v>
      </c>
      <c r="Q25" s="12">
        <f t="shared" si="6"/>
        <v>135</v>
      </c>
      <c r="R25" s="13" t="s">
        <v>120</v>
      </c>
      <c r="S25" s="13">
        <v>12</v>
      </c>
      <c r="T25" s="13">
        <v>4</v>
      </c>
      <c r="U25" s="13">
        <v>2</v>
      </c>
      <c r="V25" s="13">
        <v>0</v>
      </c>
      <c r="W25" s="13">
        <v>0</v>
      </c>
      <c r="X25" s="13">
        <v>0</v>
      </c>
      <c r="Y25" s="13">
        <v>7</v>
      </c>
      <c r="Z25" s="13">
        <v>3</v>
      </c>
      <c r="AA25" s="13">
        <v>10</v>
      </c>
      <c r="AB25" s="13">
        <v>5</v>
      </c>
      <c r="AC25" s="13">
        <v>0</v>
      </c>
      <c r="AD25" s="13">
        <v>0</v>
      </c>
      <c r="AE25" s="13">
        <v>12</v>
      </c>
      <c r="AF25" s="13">
        <v>4</v>
      </c>
      <c r="AG25" s="12">
        <f t="shared" si="9"/>
        <v>43</v>
      </c>
      <c r="AH25" s="12">
        <f t="shared" si="9"/>
        <v>16</v>
      </c>
      <c r="AI25" s="13" t="s">
        <v>120</v>
      </c>
      <c r="AJ25" s="13">
        <v>2</v>
      </c>
      <c r="AK25" s="13">
        <v>1</v>
      </c>
      <c r="AL25" s="13">
        <v>0</v>
      </c>
      <c r="AM25" s="13">
        <v>1</v>
      </c>
      <c r="AN25" s="13">
        <v>2</v>
      </c>
      <c r="AO25" s="13">
        <v>0</v>
      </c>
      <c r="AP25" s="13">
        <v>1</v>
      </c>
      <c r="AQ25" s="179">
        <v>7</v>
      </c>
      <c r="AR25" s="13">
        <v>12</v>
      </c>
      <c r="AS25" s="13">
        <v>12</v>
      </c>
      <c r="AT25" s="13">
        <v>0</v>
      </c>
      <c r="AU25" s="13">
        <v>15</v>
      </c>
      <c r="AV25" s="13">
        <v>1</v>
      </c>
      <c r="AW25" s="13">
        <v>0</v>
      </c>
      <c r="AX25" s="13">
        <v>0</v>
      </c>
      <c r="AY25" s="13">
        <v>16</v>
      </c>
      <c r="AZ25" s="13">
        <v>4</v>
      </c>
      <c r="BA25" s="13">
        <v>1</v>
      </c>
      <c r="BB25" s="21">
        <v>1</v>
      </c>
      <c r="BC25" s="21"/>
    </row>
    <row r="26" spans="1:55" ht="15" customHeight="1" x14ac:dyDescent="0.3">
      <c r="A26" s="13" t="s">
        <v>515</v>
      </c>
      <c r="B26" s="13">
        <v>32</v>
      </c>
      <c r="C26" s="13">
        <v>16</v>
      </c>
      <c r="D26" s="13">
        <v>5</v>
      </c>
      <c r="E26" s="13">
        <v>2</v>
      </c>
      <c r="F26" s="13">
        <v>4</v>
      </c>
      <c r="G26" s="13">
        <v>0</v>
      </c>
      <c r="H26" s="13">
        <v>0</v>
      </c>
      <c r="I26" s="13">
        <v>0</v>
      </c>
      <c r="J26" s="13">
        <v>7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2">
        <f t="shared" si="5"/>
        <v>48</v>
      </c>
      <c r="Q26" s="12">
        <f t="shared" si="6"/>
        <v>22</v>
      </c>
      <c r="R26" s="13" t="s">
        <v>515</v>
      </c>
      <c r="S26" s="13">
        <v>4</v>
      </c>
      <c r="T26" s="13">
        <v>0</v>
      </c>
      <c r="U26" s="13">
        <v>2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2"/>
      <c r="AH26" s="12"/>
      <c r="AI26" s="13" t="s">
        <v>515</v>
      </c>
      <c r="AJ26" s="13">
        <v>1</v>
      </c>
      <c r="AK26" s="13">
        <v>1</v>
      </c>
      <c r="AL26" s="13">
        <v>1</v>
      </c>
      <c r="AM26" s="13">
        <v>0</v>
      </c>
      <c r="AN26" s="13">
        <v>1</v>
      </c>
      <c r="AO26" s="13">
        <v>0</v>
      </c>
      <c r="AP26" s="13">
        <v>4</v>
      </c>
      <c r="AQ26" s="179">
        <v>8</v>
      </c>
      <c r="AR26" s="13">
        <v>4</v>
      </c>
      <c r="AS26" s="13">
        <v>4</v>
      </c>
      <c r="AT26" s="13">
        <v>0</v>
      </c>
      <c r="AU26" s="13">
        <v>1</v>
      </c>
      <c r="AV26" s="13">
        <v>1</v>
      </c>
      <c r="AW26" s="13">
        <v>0</v>
      </c>
      <c r="AX26" s="13">
        <v>2</v>
      </c>
      <c r="AY26" s="13">
        <v>4</v>
      </c>
      <c r="AZ26" s="13">
        <v>1</v>
      </c>
      <c r="BA26" s="13">
        <v>1</v>
      </c>
      <c r="BB26" s="21">
        <v>1</v>
      </c>
      <c r="BC26" s="21"/>
    </row>
    <row r="27" spans="1:55" ht="15" customHeight="1" x14ac:dyDescent="0.3">
      <c r="A27" s="13" t="s">
        <v>122</v>
      </c>
      <c r="B27" s="13">
        <v>274</v>
      </c>
      <c r="C27" s="13">
        <v>144</v>
      </c>
      <c r="D27" s="13">
        <v>56</v>
      </c>
      <c r="E27" s="13">
        <v>41</v>
      </c>
      <c r="F27" s="13">
        <v>31</v>
      </c>
      <c r="G27" s="13">
        <v>10</v>
      </c>
      <c r="H27" s="13">
        <v>67</v>
      </c>
      <c r="I27" s="13">
        <v>25</v>
      </c>
      <c r="J27" s="13">
        <v>82</v>
      </c>
      <c r="K27" s="13">
        <v>58</v>
      </c>
      <c r="L27" s="13">
        <v>7</v>
      </c>
      <c r="M27" s="13">
        <v>0</v>
      </c>
      <c r="N27" s="13">
        <v>45</v>
      </c>
      <c r="O27" s="13">
        <v>17</v>
      </c>
      <c r="P27" s="12">
        <f t="shared" si="5"/>
        <v>562</v>
      </c>
      <c r="Q27" s="12">
        <f t="shared" si="6"/>
        <v>295</v>
      </c>
      <c r="R27" s="13" t="s">
        <v>122</v>
      </c>
      <c r="S27" s="13">
        <v>58</v>
      </c>
      <c r="T27" s="13">
        <v>37</v>
      </c>
      <c r="U27" s="13">
        <v>8</v>
      </c>
      <c r="V27" s="13">
        <v>5</v>
      </c>
      <c r="W27" s="13">
        <v>4</v>
      </c>
      <c r="X27" s="13">
        <v>1</v>
      </c>
      <c r="Y27" s="13">
        <v>11</v>
      </c>
      <c r="Z27" s="13">
        <v>6</v>
      </c>
      <c r="AA27" s="13">
        <v>12</v>
      </c>
      <c r="AB27" s="13">
        <v>6</v>
      </c>
      <c r="AC27" s="13">
        <v>1</v>
      </c>
      <c r="AD27" s="13">
        <v>0</v>
      </c>
      <c r="AE27" s="13">
        <v>8</v>
      </c>
      <c r="AF27" s="13">
        <v>2</v>
      </c>
      <c r="AG27" s="12">
        <f t="shared" ref="AG27:AH30" si="10">S27+U27+W27+Y27+AA27+AC27+AE27</f>
        <v>102</v>
      </c>
      <c r="AH27" s="12">
        <f t="shared" si="10"/>
        <v>57</v>
      </c>
      <c r="AI27" s="13" t="s">
        <v>122</v>
      </c>
      <c r="AJ27" s="13">
        <v>7</v>
      </c>
      <c r="AK27" s="13">
        <v>3</v>
      </c>
      <c r="AL27" s="13">
        <v>2</v>
      </c>
      <c r="AM27" s="13">
        <v>3</v>
      </c>
      <c r="AN27" s="13">
        <v>3</v>
      </c>
      <c r="AO27" s="13">
        <v>2</v>
      </c>
      <c r="AP27" s="13">
        <v>3</v>
      </c>
      <c r="AQ27" s="179">
        <v>23</v>
      </c>
      <c r="AR27" s="13">
        <v>22</v>
      </c>
      <c r="AS27" s="13">
        <v>18</v>
      </c>
      <c r="AT27" s="13">
        <v>4</v>
      </c>
      <c r="AU27" s="13">
        <v>50</v>
      </c>
      <c r="AV27" s="13">
        <v>0</v>
      </c>
      <c r="AW27" s="13">
        <v>0</v>
      </c>
      <c r="AX27" s="13">
        <v>0</v>
      </c>
      <c r="AY27" s="13">
        <v>50</v>
      </c>
      <c r="AZ27" s="13">
        <v>18</v>
      </c>
      <c r="BA27" s="13">
        <v>3</v>
      </c>
      <c r="BB27" s="21">
        <v>3</v>
      </c>
      <c r="BC27" s="21"/>
    </row>
    <row r="28" spans="1:55" ht="15" customHeight="1" x14ac:dyDescent="0.3">
      <c r="A28" s="13" t="s">
        <v>546</v>
      </c>
      <c r="B28" s="13">
        <v>128</v>
      </c>
      <c r="C28" s="13">
        <v>56</v>
      </c>
      <c r="D28" s="13">
        <v>51</v>
      </c>
      <c r="E28" s="13">
        <v>38</v>
      </c>
      <c r="F28" s="13">
        <v>38</v>
      </c>
      <c r="G28" s="13">
        <v>13</v>
      </c>
      <c r="H28" s="13">
        <v>80</v>
      </c>
      <c r="I28" s="13">
        <v>39</v>
      </c>
      <c r="J28" s="13">
        <v>36</v>
      </c>
      <c r="K28" s="13">
        <v>24</v>
      </c>
      <c r="L28" s="13">
        <v>36</v>
      </c>
      <c r="M28" s="13">
        <v>10</v>
      </c>
      <c r="N28" s="13">
        <v>56</v>
      </c>
      <c r="O28" s="13">
        <v>23</v>
      </c>
      <c r="P28" s="12">
        <f t="shared" si="5"/>
        <v>425</v>
      </c>
      <c r="Q28" s="12">
        <f t="shared" si="6"/>
        <v>203</v>
      </c>
      <c r="R28" s="13" t="s">
        <v>546</v>
      </c>
      <c r="S28" s="13">
        <v>9</v>
      </c>
      <c r="T28" s="13">
        <v>6</v>
      </c>
      <c r="U28" s="13">
        <v>4</v>
      </c>
      <c r="V28" s="13">
        <v>4</v>
      </c>
      <c r="W28" s="13">
        <v>6</v>
      </c>
      <c r="X28" s="13">
        <v>2</v>
      </c>
      <c r="Y28" s="13">
        <v>21</v>
      </c>
      <c r="Z28" s="13">
        <v>13</v>
      </c>
      <c r="AA28" s="13">
        <v>13</v>
      </c>
      <c r="AB28" s="13">
        <v>5</v>
      </c>
      <c r="AC28" s="13">
        <v>4</v>
      </c>
      <c r="AD28" s="13">
        <v>1</v>
      </c>
      <c r="AE28" s="13">
        <v>20</v>
      </c>
      <c r="AF28" s="13">
        <v>4</v>
      </c>
      <c r="AG28" s="12">
        <f t="shared" si="10"/>
        <v>77</v>
      </c>
      <c r="AH28" s="12">
        <f t="shared" si="10"/>
        <v>35</v>
      </c>
      <c r="AI28" s="13" t="s">
        <v>546</v>
      </c>
      <c r="AJ28" s="13">
        <v>3</v>
      </c>
      <c r="AK28" s="13">
        <v>2</v>
      </c>
      <c r="AL28" s="13">
        <v>1</v>
      </c>
      <c r="AM28" s="13">
        <v>2</v>
      </c>
      <c r="AN28" s="13">
        <v>1</v>
      </c>
      <c r="AO28" s="13">
        <v>1</v>
      </c>
      <c r="AP28" s="13">
        <v>2</v>
      </c>
      <c r="AQ28" s="179">
        <v>12</v>
      </c>
      <c r="AR28" s="13">
        <v>12</v>
      </c>
      <c r="AS28" s="13">
        <v>12</v>
      </c>
      <c r="AT28" s="13">
        <v>0</v>
      </c>
      <c r="AU28" s="13">
        <v>33</v>
      </c>
      <c r="AV28" s="13">
        <v>0</v>
      </c>
      <c r="AW28" s="13">
        <v>0</v>
      </c>
      <c r="AX28" s="13">
        <v>1</v>
      </c>
      <c r="AY28" s="13">
        <v>34</v>
      </c>
      <c r="AZ28" s="13">
        <v>11</v>
      </c>
      <c r="BA28" s="13">
        <v>1</v>
      </c>
      <c r="BB28" s="21">
        <v>1</v>
      </c>
      <c r="BC28" s="21"/>
    </row>
    <row r="29" spans="1:55" ht="15" customHeight="1" x14ac:dyDescent="0.3">
      <c r="A29" s="13" t="s">
        <v>124</v>
      </c>
      <c r="B29" s="13">
        <v>193</v>
      </c>
      <c r="C29" s="13">
        <v>93</v>
      </c>
      <c r="D29" s="13">
        <v>36</v>
      </c>
      <c r="E29" s="13">
        <v>26</v>
      </c>
      <c r="F29" s="13">
        <v>0</v>
      </c>
      <c r="G29" s="13">
        <v>0</v>
      </c>
      <c r="H29" s="13">
        <v>85</v>
      </c>
      <c r="I29" s="13">
        <v>36</v>
      </c>
      <c r="J29" s="13">
        <v>57</v>
      </c>
      <c r="K29" s="13">
        <v>36</v>
      </c>
      <c r="L29" s="13">
        <v>0</v>
      </c>
      <c r="M29" s="13">
        <v>0</v>
      </c>
      <c r="N29" s="13">
        <v>53</v>
      </c>
      <c r="O29" s="13">
        <v>19</v>
      </c>
      <c r="P29" s="12">
        <f t="shared" si="5"/>
        <v>424</v>
      </c>
      <c r="Q29" s="12">
        <f t="shared" si="6"/>
        <v>210</v>
      </c>
      <c r="R29" s="13" t="s">
        <v>124</v>
      </c>
      <c r="S29" s="13">
        <v>50</v>
      </c>
      <c r="T29" s="13">
        <v>19</v>
      </c>
      <c r="U29" s="13">
        <v>5</v>
      </c>
      <c r="V29" s="13">
        <v>1</v>
      </c>
      <c r="W29" s="13">
        <v>0</v>
      </c>
      <c r="X29" s="13">
        <v>0</v>
      </c>
      <c r="Y29" s="13">
        <v>13</v>
      </c>
      <c r="Z29" s="13">
        <v>3</v>
      </c>
      <c r="AA29" s="13">
        <v>19</v>
      </c>
      <c r="AB29" s="13">
        <v>12</v>
      </c>
      <c r="AC29" s="13">
        <v>0</v>
      </c>
      <c r="AD29" s="13">
        <v>0</v>
      </c>
      <c r="AE29" s="13">
        <v>20</v>
      </c>
      <c r="AF29" s="13">
        <v>6</v>
      </c>
      <c r="AG29" s="12">
        <f t="shared" si="10"/>
        <v>107</v>
      </c>
      <c r="AH29" s="12">
        <f t="shared" si="10"/>
        <v>41</v>
      </c>
      <c r="AI29" s="13" t="s">
        <v>124</v>
      </c>
      <c r="AJ29" s="13">
        <v>4</v>
      </c>
      <c r="AK29" s="13">
        <v>1</v>
      </c>
      <c r="AL29" s="13">
        <v>0</v>
      </c>
      <c r="AM29" s="13">
        <v>2</v>
      </c>
      <c r="AN29" s="13">
        <v>1</v>
      </c>
      <c r="AO29" s="13">
        <v>0</v>
      </c>
      <c r="AP29" s="13">
        <v>1</v>
      </c>
      <c r="AQ29" s="179">
        <v>9</v>
      </c>
      <c r="AR29" s="13">
        <v>9</v>
      </c>
      <c r="AS29" s="13">
        <v>8</v>
      </c>
      <c r="AT29" s="13">
        <v>1</v>
      </c>
      <c r="AU29" s="13">
        <v>17</v>
      </c>
      <c r="AV29" s="13">
        <v>1</v>
      </c>
      <c r="AW29" s="13">
        <v>0</v>
      </c>
      <c r="AX29" s="13">
        <v>1</v>
      </c>
      <c r="AY29" s="13">
        <v>19</v>
      </c>
      <c r="AZ29" s="13">
        <v>4</v>
      </c>
      <c r="BA29" s="13">
        <v>1</v>
      </c>
      <c r="BB29" s="21">
        <v>1</v>
      </c>
      <c r="BC29" s="21"/>
    </row>
    <row r="30" spans="1:55" ht="15" customHeight="1" x14ac:dyDescent="0.3">
      <c r="A30" s="13" t="s">
        <v>125</v>
      </c>
      <c r="B30" s="13">
        <v>273</v>
      </c>
      <c r="C30" s="13">
        <v>115</v>
      </c>
      <c r="D30" s="13">
        <v>78</v>
      </c>
      <c r="E30" s="13">
        <v>57</v>
      </c>
      <c r="F30" s="13">
        <v>39</v>
      </c>
      <c r="G30" s="13">
        <v>5</v>
      </c>
      <c r="H30" s="13">
        <v>94</v>
      </c>
      <c r="I30" s="13">
        <v>43</v>
      </c>
      <c r="J30" s="13">
        <v>69</v>
      </c>
      <c r="K30" s="13">
        <v>37</v>
      </c>
      <c r="L30" s="13">
        <v>15</v>
      </c>
      <c r="M30" s="13">
        <v>4</v>
      </c>
      <c r="N30" s="13">
        <v>43</v>
      </c>
      <c r="O30" s="13">
        <v>8</v>
      </c>
      <c r="P30" s="12">
        <f t="shared" si="5"/>
        <v>611</v>
      </c>
      <c r="Q30" s="12">
        <f t="shared" si="6"/>
        <v>269</v>
      </c>
      <c r="R30" s="13" t="s">
        <v>125</v>
      </c>
      <c r="S30" s="13">
        <v>45</v>
      </c>
      <c r="T30" s="13">
        <v>27</v>
      </c>
      <c r="U30" s="13">
        <v>2</v>
      </c>
      <c r="V30" s="13">
        <v>1</v>
      </c>
      <c r="W30" s="13">
        <v>2</v>
      </c>
      <c r="X30" s="13">
        <v>1</v>
      </c>
      <c r="Y30" s="13">
        <v>23</v>
      </c>
      <c r="Z30" s="13">
        <v>11</v>
      </c>
      <c r="AA30" s="13">
        <v>9</v>
      </c>
      <c r="AB30" s="13">
        <v>3</v>
      </c>
      <c r="AC30" s="13">
        <v>2</v>
      </c>
      <c r="AD30" s="13">
        <v>0</v>
      </c>
      <c r="AE30" s="13">
        <v>8</v>
      </c>
      <c r="AF30" s="13">
        <v>0</v>
      </c>
      <c r="AG30" s="12">
        <f t="shared" si="10"/>
        <v>91</v>
      </c>
      <c r="AH30" s="12">
        <f t="shared" si="10"/>
        <v>43</v>
      </c>
      <c r="AI30" s="13" t="s">
        <v>125</v>
      </c>
      <c r="AJ30" s="13">
        <v>5</v>
      </c>
      <c r="AK30" s="13">
        <v>2</v>
      </c>
      <c r="AL30" s="13">
        <v>1</v>
      </c>
      <c r="AM30" s="13">
        <v>2</v>
      </c>
      <c r="AN30" s="13">
        <v>2</v>
      </c>
      <c r="AO30" s="13">
        <v>1</v>
      </c>
      <c r="AP30" s="13">
        <v>1</v>
      </c>
      <c r="AQ30" s="179">
        <v>14</v>
      </c>
      <c r="AR30" s="13">
        <v>11</v>
      </c>
      <c r="AS30" s="13">
        <v>10</v>
      </c>
      <c r="AT30" s="13">
        <v>1</v>
      </c>
      <c r="AU30" s="13">
        <v>18</v>
      </c>
      <c r="AV30" s="13">
        <v>4</v>
      </c>
      <c r="AW30" s="13">
        <v>0</v>
      </c>
      <c r="AX30" s="13">
        <v>0</v>
      </c>
      <c r="AY30" s="13">
        <v>22</v>
      </c>
      <c r="AZ30" s="13">
        <v>11</v>
      </c>
      <c r="BA30" s="13">
        <v>1</v>
      </c>
      <c r="BB30" s="21">
        <v>1</v>
      </c>
      <c r="BC30" s="21"/>
    </row>
    <row r="31" spans="1:55" ht="13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293"/>
      <c r="AR31" s="53"/>
      <c r="AS31" s="53"/>
      <c r="AT31" s="56"/>
      <c r="AU31" s="53"/>
      <c r="AV31" s="53"/>
      <c r="AW31" s="53"/>
      <c r="AX31" s="53"/>
      <c r="AY31" s="53"/>
      <c r="AZ31" s="53"/>
      <c r="BA31" s="53"/>
      <c r="BB31" s="107"/>
      <c r="BC31" s="107"/>
    </row>
    <row r="32" spans="1:55" ht="12.75" customHeight="1" x14ac:dyDescent="0.3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5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294"/>
      <c r="AR32" s="54"/>
      <c r="AS32" s="54"/>
      <c r="AT32" s="216"/>
      <c r="AU32" s="54"/>
      <c r="AV32" s="54"/>
      <c r="AW32" s="54"/>
      <c r="AX32" s="54"/>
      <c r="AY32" s="54"/>
      <c r="AZ32" s="54"/>
      <c r="BA32" s="54"/>
    </row>
    <row r="33" spans="1:55" x14ac:dyDescent="0.25">
      <c r="A33" s="29" t="s">
        <v>196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 t="s">
        <v>197</v>
      </c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465" t="s">
        <v>257</v>
      </c>
      <c r="AJ33" s="465"/>
      <c r="AK33" s="465"/>
      <c r="AL33" s="465"/>
      <c r="AM33" s="465"/>
      <c r="AN33" s="465"/>
      <c r="AO33" s="465"/>
      <c r="AP33" s="465"/>
      <c r="AQ33" s="465"/>
      <c r="AR33" s="465"/>
      <c r="AS33" s="465"/>
      <c r="AT33" s="465"/>
      <c r="AU33" s="465"/>
      <c r="AV33" s="465"/>
      <c r="AW33" s="465"/>
      <c r="AX33" s="465"/>
      <c r="AY33" s="465"/>
      <c r="AZ33" s="465"/>
      <c r="BA33" s="465"/>
    </row>
    <row r="34" spans="1:55" x14ac:dyDescent="0.25">
      <c r="A34" s="29" t="s">
        <v>11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 t="s">
        <v>11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465" t="s">
        <v>30</v>
      </c>
      <c r="AJ34" s="465"/>
      <c r="AK34" s="465"/>
      <c r="AL34" s="465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</row>
    <row r="35" spans="1:55" x14ac:dyDescent="0.25">
      <c r="A35" s="29" t="s">
        <v>149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 t="s">
        <v>149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465" t="s">
        <v>149</v>
      </c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</row>
    <row r="36" spans="1:55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J36" s="28"/>
      <c r="AK36" s="28"/>
      <c r="AL36" s="28"/>
      <c r="AM36" s="28"/>
      <c r="AN36" s="28"/>
      <c r="AO36" s="28"/>
      <c r="AP36" s="28"/>
      <c r="AQ36" s="79"/>
      <c r="AR36" s="28"/>
      <c r="AS36" s="28"/>
      <c r="AT36" s="28"/>
      <c r="AU36" s="28"/>
      <c r="AV36" s="28"/>
      <c r="AW36" s="28"/>
      <c r="AX36" s="28"/>
      <c r="AY36" s="28"/>
    </row>
    <row r="37" spans="1:55" x14ac:dyDescent="0.25">
      <c r="A37" s="78" t="s">
        <v>337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 t="s">
        <v>368</v>
      </c>
      <c r="O37" s="29"/>
      <c r="P37" s="28"/>
      <c r="Q37" s="28"/>
      <c r="R37" s="78" t="s">
        <v>337</v>
      </c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9" t="s">
        <v>368</v>
      </c>
      <c r="AF37" s="29"/>
      <c r="AG37" s="28"/>
      <c r="AH37" s="28"/>
      <c r="AI37" s="78" t="s">
        <v>337</v>
      </c>
      <c r="AJ37" s="28"/>
      <c r="AK37" s="28"/>
      <c r="AL37" s="28"/>
      <c r="AM37" s="28"/>
      <c r="AN37" s="28"/>
      <c r="AO37" s="28"/>
      <c r="AP37" s="28"/>
      <c r="AQ37" s="79"/>
      <c r="AR37" s="28"/>
      <c r="AS37" s="28"/>
      <c r="AT37" s="28"/>
      <c r="AU37" s="28"/>
      <c r="AV37" s="28"/>
      <c r="AW37" s="28"/>
      <c r="AX37" s="29" t="s">
        <v>368</v>
      </c>
      <c r="AY37" s="29"/>
    </row>
    <row r="38" spans="1:55" x14ac:dyDescent="0.2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J38" s="28"/>
      <c r="AK38" s="28"/>
      <c r="AL38" s="28"/>
      <c r="AM38" s="28"/>
      <c r="AN38" s="28"/>
      <c r="AO38" s="28"/>
      <c r="AP38" s="28"/>
      <c r="AQ38" s="79"/>
      <c r="AR38" s="28"/>
      <c r="AS38" s="28"/>
      <c r="AT38" s="28"/>
      <c r="AU38" s="28"/>
      <c r="AV38" s="28"/>
      <c r="AW38" s="28"/>
      <c r="AX38" s="28"/>
      <c r="AY38" s="28"/>
    </row>
    <row r="39" spans="1:55" ht="17.25" customHeight="1" x14ac:dyDescent="0.25">
      <c r="A39" s="215"/>
      <c r="B39" s="31" t="s">
        <v>353</v>
      </c>
      <c r="C39" s="32"/>
      <c r="D39" s="31" t="s">
        <v>354</v>
      </c>
      <c r="E39" s="32"/>
      <c r="F39" s="31" t="s">
        <v>355</v>
      </c>
      <c r="G39" s="32"/>
      <c r="H39" s="31" t="s">
        <v>356</v>
      </c>
      <c r="I39" s="32"/>
      <c r="J39" s="31" t="s">
        <v>357</v>
      </c>
      <c r="K39" s="32"/>
      <c r="L39" s="31" t="s">
        <v>358</v>
      </c>
      <c r="M39" s="32"/>
      <c r="N39" s="31" t="s">
        <v>359</v>
      </c>
      <c r="O39" s="32"/>
      <c r="P39" s="31" t="s">
        <v>324</v>
      </c>
      <c r="Q39" s="32"/>
      <c r="R39" s="215"/>
      <c r="S39" s="31" t="s">
        <v>353</v>
      </c>
      <c r="T39" s="32"/>
      <c r="U39" s="31" t="s">
        <v>354</v>
      </c>
      <c r="V39" s="32"/>
      <c r="W39" s="31" t="s">
        <v>355</v>
      </c>
      <c r="X39" s="32"/>
      <c r="Y39" s="31" t="s">
        <v>356</v>
      </c>
      <c r="Z39" s="32"/>
      <c r="AA39" s="31" t="s">
        <v>357</v>
      </c>
      <c r="AB39" s="32"/>
      <c r="AC39" s="31" t="s">
        <v>358</v>
      </c>
      <c r="AD39" s="32"/>
      <c r="AE39" s="31" t="s">
        <v>359</v>
      </c>
      <c r="AF39" s="32"/>
      <c r="AG39" s="31" t="s">
        <v>324</v>
      </c>
      <c r="AH39" s="32"/>
      <c r="AI39" s="10"/>
      <c r="AJ39" s="42" t="s">
        <v>360</v>
      </c>
      <c r="AK39" s="42"/>
      <c r="AL39" s="42"/>
      <c r="AM39" s="42"/>
      <c r="AN39" s="43"/>
      <c r="AO39" s="42"/>
      <c r="AP39" s="42"/>
      <c r="AQ39" s="41"/>
      <c r="AR39" s="355" t="s">
        <v>7</v>
      </c>
      <c r="AS39" s="118"/>
      <c r="AT39" s="117"/>
      <c r="AU39" s="306" t="s">
        <v>527</v>
      </c>
      <c r="AV39" s="360"/>
      <c r="AW39" s="118"/>
      <c r="AX39" s="247"/>
      <c r="AY39" s="117"/>
      <c r="AZ39" s="361" t="s">
        <v>528</v>
      </c>
      <c r="BA39" s="306" t="s">
        <v>529</v>
      </c>
      <c r="BB39" s="355"/>
      <c r="BC39" s="362">
        <v>0</v>
      </c>
    </row>
    <row r="40" spans="1:55" ht="24.75" customHeight="1" x14ac:dyDescent="0.25">
      <c r="A40" s="270" t="s">
        <v>21</v>
      </c>
      <c r="B40" s="273" t="s">
        <v>375</v>
      </c>
      <c r="C40" s="273" t="s">
        <v>330</v>
      </c>
      <c r="D40" s="273" t="s">
        <v>375</v>
      </c>
      <c r="E40" s="273" t="s">
        <v>330</v>
      </c>
      <c r="F40" s="273" t="s">
        <v>375</v>
      </c>
      <c r="G40" s="273" t="s">
        <v>330</v>
      </c>
      <c r="H40" s="273" t="s">
        <v>375</v>
      </c>
      <c r="I40" s="273" t="s">
        <v>330</v>
      </c>
      <c r="J40" s="273" t="s">
        <v>375</v>
      </c>
      <c r="K40" s="273" t="s">
        <v>330</v>
      </c>
      <c r="L40" s="273" t="s">
        <v>375</v>
      </c>
      <c r="M40" s="273" t="s">
        <v>330</v>
      </c>
      <c r="N40" s="273" t="s">
        <v>375</v>
      </c>
      <c r="O40" s="273" t="s">
        <v>330</v>
      </c>
      <c r="P40" s="273" t="s">
        <v>375</v>
      </c>
      <c r="Q40" s="273" t="s">
        <v>330</v>
      </c>
      <c r="R40" s="270" t="s">
        <v>21</v>
      </c>
      <c r="S40" s="273" t="s">
        <v>375</v>
      </c>
      <c r="T40" s="273" t="s">
        <v>330</v>
      </c>
      <c r="U40" s="273" t="s">
        <v>375</v>
      </c>
      <c r="V40" s="273" t="s">
        <v>330</v>
      </c>
      <c r="W40" s="273" t="s">
        <v>375</v>
      </c>
      <c r="X40" s="273" t="s">
        <v>330</v>
      </c>
      <c r="Y40" s="273" t="s">
        <v>375</v>
      </c>
      <c r="Z40" s="273" t="s">
        <v>330</v>
      </c>
      <c r="AA40" s="273" t="s">
        <v>375</v>
      </c>
      <c r="AB40" s="273" t="s">
        <v>330</v>
      </c>
      <c r="AC40" s="273" t="s">
        <v>375</v>
      </c>
      <c r="AD40" s="273" t="s">
        <v>330</v>
      </c>
      <c r="AE40" s="273" t="s">
        <v>375</v>
      </c>
      <c r="AF40" s="273" t="s">
        <v>330</v>
      </c>
      <c r="AG40" s="273" t="s">
        <v>375</v>
      </c>
      <c r="AH40" s="273" t="s">
        <v>330</v>
      </c>
      <c r="AI40" s="270" t="s">
        <v>21</v>
      </c>
      <c r="AJ40" s="272" t="s">
        <v>353</v>
      </c>
      <c r="AK40" s="272" t="s">
        <v>361</v>
      </c>
      <c r="AL40" s="272" t="s">
        <v>362</v>
      </c>
      <c r="AM40" s="272" t="s">
        <v>363</v>
      </c>
      <c r="AN40" s="272" t="s">
        <v>364</v>
      </c>
      <c r="AO40" s="272" t="s">
        <v>365</v>
      </c>
      <c r="AP40" s="272" t="s">
        <v>366</v>
      </c>
      <c r="AQ40" s="271" t="s">
        <v>331</v>
      </c>
      <c r="AR40" s="260" t="s">
        <v>535</v>
      </c>
      <c r="AS40" s="258" t="s">
        <v>542</v>
      </c>
      <c r="AT40" s="250" t="s">
        <v>543</v>
      </c>
      <c r="AU40" s="365" t="s">
        <v>538</v>
      </c>
      <c r="AV40" s="253" t="s">
        <v>539</v>
      </c>
      <c r="AW40" s="403" t="s">
        <v>346</v>
      </c>
      <c r="AX40" s="253" t="s">
        <v>540</v>
      </c>
      <c r="AY40" s="366" t="s">
        <v>541</v>
      </c>
      <c r="AZ40" s="367" t="s">
        <v>158</v>
      </c>
      <c r="BA40" s="368" t="s">
        <v>175</v>
      </c>
      <c r="BB40" s="307" t="s">
        <v>170</v>
      </c>
      <c r="BC40" s="368" t="s">
        <v>176</v>
      </c>
    </row>
    <row r="41" spans="1:55" x14ac:dyDescent="0.25">
      <c r="A41" s="10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10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10"/>
      <c r="AJ41" s="268"/>
      <c r="AK41" s="268"/>
      <c r="AL41" s="268"/>
      <c r="AM41" s="268"/>
      <c r="AN41" s="268"/>
      <c r="AO41" s="268"/>
      <c r="AP41" s="268"/>
      <c r="AQ41" s="206"/>
      <c r="AR41" s="264"/>
      <c r="AS41" s="264"/>
      <c r="AT41" s="274"/>
      <c r="AU41" s="262"/>
      <c r="AV41" s="262"/>
      <c r="AW41" s="206"/>
      <c r="AX41" s="262"/>
      <c r="AY41" s="206"/>
      <c r="AZ41" s="264"/>
      <c r="BA41" s="264"/>
      <c r="BB41" s="21"/>
      <c r="BC41" s="140"/>
    </row>
    <row r="42" spans="1:55" ht="13" x14ac:dyDescent="0.3">
      <c r="A42" s="12" t="s">
        <v>332</v>
      </c>
      <c r="B42" s="12">
        <f t="shared" ref="B42:Q42" si="11">SUM(B44:B52)</f>
        <v>1635</v>
      </c>
      <c r="C42" s="12">
        <f t="shared" si="11"/>
        <v>660</v>
      </c>
      <c r="D42" s="12">
        <f t="shared" si="11"/>
        <v>423</v>
      </c>
      <c r="E42" s="12">
        <f t="shared" si="11"/>
        <v>244</v>
      </c>
      <c r="F42" s="12">
        <f t="shared" si="11"/>
        <v>108</v>
      </c>
      <c r="G42" s="12">
        <f t="shared" si="11"/>
        <v>23</v>
      </c>
      <c r="H42" s="12">
        <f t="shared" si="11"/>
        <v>497</v>
      </c>
      <c r="I42" s="12">
        <f t="shared" si="11"/>
        <v>192</v>
      </c>
      <c r="J42" s="12">
        <f t="shared" si="11"/>
        <v>718</v>
      </c>
      <c r="K42" s="12">
        <f t="shared" si="11"/>
        <v>389</v>
      </c>
      <c r="L42" s="12">
        <f t="shared" si="11"/>
        <v>106</v>
      </c>
      <c r="M42" s="12">
        <f t="shared" si="11"/>
        <v>20</v>
      </c>
      <c r="N42" s="12">
        <f t="shared" si="11"/>
        <v>496</v>
      </c>
      <c r="O42" s="12">
        <f t="shared" si="11"/>
        <v>170</v>
      </c>
      <c r="P42" s="12">
        <f t="shared" si="11"/>
        <v>3983</v>
      </c>
      <c r="Q42" s="12">
        <f t="shared" si="11"/>
        <v>1698</v>
      </c>
      <c r="R42" s="12" t="s">
        <v>332</v>
      </c>
      <c r="S42" s="12">
        <f t="shared" ref="S42:AH42" si="12">SUM(S44:S52)</f>
        <v>116</v>
      </c>
      <c r="T42" s="12">
        <f t="shared" si="12"/>
        <v>55</v>
      </c>
      <c r="U42" s="12">
        <f t="shared" si="12"/>
        <v>48</v>
      </c>
      <c r="V42" s="12">
        <f t="shared" si="12"/>
        <v>26</v>
      </c>
      <c r="W42" s="12">
        <f t="shared" si="12"/>
        <v>4</v>
      </c>
      <c r="X42" s="12">
        <f t="shared" si="12"/>
        <v>0</v>
      </c>
      <c r="Y42" s="12">
        <f t="shared" si="12"/>
        <v>72</v>
      </c>
      <c r="Z42" s="12">
        <f t="shared" si="12"/>
        <v>24</v>
      </c>
      <c r="AA42" s="12">
        <f t="shared" si="12"/>
        <v>116</v>
      </c>
      <c r="AB42" s="12">
        <f t="shared" si="12"/>
        <v>55</v>
      </c>
      <c r="AC42" s="12">
        <f t="shared" si="12"/>
        <v>31</v>
      </c>
      <c r="AD42" s="12">
        <f t="shared" si="12"/>
        <v>6</v>
      </c>
      <c r="AE42" s="12">
        <f t="shared" si="12"/>
        <v>138</v>
      </c>
      <c r="AF42" s="12">
        <f t="shared" si="12"/>
        <v>46</v>
      </c>
      <c r="AG42" s="12">
        <f t="shared" si="12"/>
        <v>525</v>
      </c>
      <c r="AH42" s="12">
        <f t="shared" si="12"/>
        <v>212</v>
      </c>
      <c r="AI42" s="12" t="s">
        <v>332</v>
      </c>
      <c r="AJ42" s="12">
        <f>SUM(AJ44:AJ52)</f>
        <v>38</v>
      </c>
      <c r="AK42" s="12">
        <f t="shared" ref="AK42:BC42" si="13">SUM(AK44:AK52)</f>
        <v>13</v>
      </c>
      <c r="AL42" s="12">
        <f t="shared" si="13"/>
        <v>6</v>
      </c>
      <c r="AM42" s="12">
        <f t="shared" si="13"/>
        <v>13</v>
      </c>
      <c r="AN42" s="12">
        <f t="shared" si="13"/>
        <v>16</v>
      </c>
      <c r="AO42" s="12">
        <f t="shared" si="13"/>
        <v>6</v>
      </c>
      <c r="AP42" s="12">
        <f t="shared" si="13"/>
        <v>13</v>
      </c>
      <c r="AQ42" s="12">
        <f t="shared" si="13"/>
        <v>105</v>
      </c>
      <c r="AR42" s="12">
        <f t="shared" si="13"/>
        <v>99</v>
      </c>
      <c r="AS42" s="12">
        <f t="shared" si="13"/>
        <v>96</v>
      </c>
      <c r="AT42" s="12">
        <f t="shared" si="13"/>
        <v>3</v>
      </c>
      <c r="AU42" s="12">
        <f t="shared" si="13"/>
        <v>165</v>
      </c>
      <c r="AV42" s="12">
        <f t="shared" si="13"/>
        <v>27</v>
      </c>
      <c r="AW42" s="12">
        <f t="shared" si="13"/>
        <v>18</v>
      </c>
      <c r="AX42" s="12">
        <f t="shared" si="13"/>
        <v>4</v>
      </c>
      <c r="AY42" s="12">
        <f t="shared" si="13"/>
        <v>214</v>
      </c>
      <c r="AZ42" s="12">
        <f t="shared" si="13"/>
        <v>59</v>
      </c>
      <c r="BA42" s="12">
        <f t="shared" si="13"/>
        <v>8</v>
      </c>
      <c r="BB42" s="12">
        <f t="shared" si="13"/>
        <v>8</v>
      </c>
      <c r="BC42" s="12">
        <f t="shared" si="13"/>
        <v>0</v>
      </c>
    </row>
    <row r="43" spans="1:55" ht="13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2"/>
      <c r="Q43" s="12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2"/>
      <c r="AH43" s="12"/>
      <c r="AI43" s="13"/>
      <c r="AJ43" s="13"/>
      <c r="AK43" s="13"/>
      <c r="AL43" s="13"/>
      <c r="AM43" s="13"/>
      <c r="AN43" s="13"/>
      <c r="AO43" s="13"/>
      <c r="AP43" s="13"/>
      <c r="AQ43" s="295"/>
      <c r="AR43" s="13"/>
      <c r="AS43" s="13"/>
      <c r="AT43" s="13"/>
      <c r="AU43" s="13"/>
      <c r="AV43" s="13"/>
      <c r="AW43" s="13"/>
      <c r="AX43" s="13"/>
      <c r="AY43" s="13"/>
      <c r="AZ43" s="21"/>
      <c r="BA43" s="21"/>
      <c r="BB43" s="21"/>
      <c r="BC43" s="21"/>
    </row>
    <row r="44" spans="1:55" ht="15" customHeight="1" x14ac:dyDescent="0.3">
      <c r="A44" s="13" t="s">
        <v>102</v>
      </c>
      <c r="B44" s="13">
        <v>386</v>
      </c>
      <c r="C44" s="13">
        <v>183</v>
      </c>
      <c r="D44" s="13">
        <v>110</v>
      </c>
      <c r="E44" s="13">
        <v>80</v>
      </c>
      <c r="F44" s="13">
        <v>49</v>
      </c>
      <c r="G44" s="13">
        <v>9</v>
      </c>
      <c r="H44" s="13">
        <v>169</v>
      </c>
      <c r="I44" s="13">
        <v>85</v>
      </c>
      <c r="J44" s="13">
        <v>166</v>
      </c>
      <c r="K44" s="13">
        <v>116</v>
      </c>
      <c r="L44" s="13">
        <v>42</v>
      </c>
      <c r="M44" s="13">
        <v>7</v>
      </c>
      <c r="N44" s="13">
        <v>186</v>
      </c>
      <c r="O44" s="13">
        <v>78</v>
      </c>
      <c r="P44" s="12">
        <f>B44+D44+F44+H44+J44+L44+N44</f>
        <v>1108</v>
      </c>
      <c r="Q44" s="12">
        <f>C44+E44+G44+I44+K44+M44+O44</f>
        <v>558</v>
      </c>
      <c r="R44" s="13" t="s">
        <v>102</v>
      </c>
      <c r="S44" s="13">
        <v>23</v>
      </c>
      <c r="T44" s="13">
        <v>9</v>
      </c>
      <c r="U44" s="13">
        <v>10</v>
      </c>
      <c r="V44" s="13">
        <v>5</v>
      </c>
      <c r="W44" s="13">
        <v>1</v>
      </c>
      <c r="X44" s="13">
        <v>0</v>
      </c>
      <c r="Y44" s="13">
        <v>12</v>
      </c>
      <c r="Z44" s="13">
        <v>3</v>
      </c>
      <c r="AA44" s="13">
        <v>20</v>
      </c>
      <c r="AB44" s="13">
        <v>12</v>
      </c>
      <c r="AC44" s="13">
        <v>13</v>
      </c>
      <c r="AD44" s="13">
        <v>3</v>
      </c>
      <c r="AE44" s="13">
        <v>55</v>
      </c>
      <c r="AF44" s="13">
        <v>27</v>
      </c>
      <c r="AG44" s="12">
        <f>S44+U44+W44+Y44+AA44+AC44+AE44</f>
        <v>134</v>
      </c>
      <c r="AH44" s="12">
        <f>T44+V44+X44+Z44+AB44+AD44+AF44</f>
        <v>59</v>
      </c>
      <c r="AI44" s="13" t="s">
        <v>102</v>
      </c>
      <c r="AJ44" s="13">
        <v>11</v>
      </c>
      <c r="AK44" s="13">
        <v>3</v>
      </c>
      <c r="AL44" s="13">
        <v>2</v>
      </c>
      <c r="AM44" s="13">
        <v>4</v>
      </c>
      <c r="AN44" s="13">
        <v>4</v>
      </c>
      <c r="AO44" s="13">
        <v>2</v>
      </c>
      <c r="AP44" s="13">
        <v>4</v>
      </c>
      <c r="AQ44" s="179">
        <v>30</v>
      </c>
      <c r="AR44" s="13">
        <v>27</v>
      </c>
      <c r="AS44" s="13">
        <v>27</v>
      </c>
      <c r="AT44" s="13">
        <v>0</v>
      </c>
      <c r="AU44" s="13">
        <v>50</v>
      </c>
      <c r="AV44" s="13">
        <v>0</v>
      </c>
      <c r="AW44" s="13">
        <v>13</v>
      </c>
      <c r="AX44" s="13">
        <v>0</v>
      </c>
      <c r="AY44" s="442">
        <v>63</v>
      </c>
      <c r="AZ44" s="13">
        <v>12</v>
      </c>
      <c r="BA44" s="13">
        <v>1</v>
      </c>
      <c r="BB44" s="21">
        <v>1</v>
      </c>
      <c r="BC44" s="21"/>
    </row>
    <row r="45" spans="1:55" ht="15" customHeight="1" x14ac:dyDescent="0.3">
      <c r="A45" s="13" t="s">
        <v>98</v>
      </c>
      <c r="B45" s="13">
        <v>103</v>
      </c>
      <c r="C45" s="13">
        <v>38</v>
      </c>
      <c r="D45" s="13">
        <v>28</v>
      </c>
      <c r="E45" s="13">
        <v>11</v>
      </c>
      <c r="F45" s="13">
        <v>0</v>
      </c>
      <c r="G45" s="13">
        <v>0</v>
      </c>
      <c r="H45" s="13">
        <v>39</v>
      </c>
      <c r="I45" s="13">
        <v>8</v>
      </c>
      <c r="J45" s="13">
        <v>71</v>
      </c>
      <c r="K45" s="13">
        <v>40</v>
      </c>
      <c r="L45" s="13">
        <v>0</v>
      </c>
      <c r="M45" s="13">
        <v>0</v>
      </c>
      <c r="N45" s="13">
        <v>23</v>
      </c>
      <c r="O45" s="13">
        <v>3</v>
      </c>
      <c r="P45" s="12">
        <f t="shared" ref="P45:P52" si="14">B45+D45+F45+H45+J45+L45+N45</f>
        <v>264</v>
      </c>
      <c r="Q45" s="12">
        <f t="shared" ref="Q45:Q52" si="15">C45+E45+G45+I45+K45+M45+O45</f>
        <v>100</v>
      </c>
      <c r="R45" s="13" t="s">
        <v>98</v>
      </c>
      <c r="S45" s="13">
        <v>3</v>
      </c>
      <c r="T45" s="13">
        <v>3</v>
      </c>
      <c r="U45" s="13">
        <v>1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18</v>
      </c>
      <c r="AB45" s="13">
        <v>10</v>
      </c>
      <c r="AC45" s="13">
        <v>0</v>
      </c>
      <c r="AD45" s="13">
        <v>0</v>
      </c>
      <c r="AE45" s="13">
        <v>5</v>
      </c>
      <c r="AF45" s="13">
        <v>1</v>
      </c>
      <c r="AG45" s="12">
        <f t="shared" ref="AG45:AG52" si="16">S45+U45+W45+Y45+AA45+AC45+AE45</f>
        <v>27</v>
      </c>
      <c r="AH45" s="12">
        <f t="shared" ref="AH45:AH52" si="17">T45+V45+X45+Z45+AB45+AD45+AF45</f>
        <v>14</v>
      </c>
      <c r="AI45" s="13" t="s">
        <v>98</v>
      </c>
      <c r="AJ45" s="13">
        <v>3</v>
      </c>
      <c r="AK45" s="13">
        <v>1</v>
      </c>
      <c r="AL45" s="13">
        <v>0</v>
      </c>
      <c r="AM45" s="13">
        <v>1</v>
      </c>
      <c r="AN45" s="13">
        <v>1</v>
      </c>
      <c r="AO45" s="13">
        <v>0</v>
      </c>
      <c r="AP45" s="13">
        <v>1</v>
      </c>
      <c r="AQ45" s="179">
        <v>7</v>
      </c>
      <c r="AR45" s="13">
        <v>6</v>
      </c>
      <c r="AS45" s="13">
        <v>6</v>
      </c>
      <c r="AT45" s="13">
        <v>0</v>
      </c>
      <c r="AU45" s="13">
        <v>10</v>
      </c>
      <c r="AV45" s="13">
        <v>6</v>
      </c>
      <c r="AW45" s="13">
        <v>0</v>
      </c>
      <c r="AX45" s="13">
        <v>2</v>
      </c>
      <c r="AY45" s="442">
        <v>18</v>
      </c>
      <c r="AZ45" s="13">
        <v>3</v>
      </c>
      <c r="BA45" s="13">
        <v>1</v>
      </c>
      <c r="BB45" s="21">
        <v>1</v>
      </c>
      <c r="BC45" s="21"/>
    </row>
    <row r="46" spans="1:55" ht="15" customHeight="1" x14ac:dyDescent="0.3">
      <c r="A46" s="218" t="s">
        <v>99</v>
      </c>
      <c r="B46" s="13">
        <v>138</v>
      </c>
      <c r="C46" s="13">
        <v>55</v>
      </c>
      <c r="D46" s="13">
        <v>50</v>
      </c>
      <c r="E46" s="13">
        <v>28</v>
      </c>
      <c r="F46" s="13">
        <v>8</v>
      </c>
      <c r="G46" s="13">
        <v>2</v>
      </c>
      <c r="H46" s="13">
        <v>36</v>
      </c>
      <c r="I46" s="13">
        <v>9</v>
      </c>
      <c r="J46" s="13">
        <v>47</v>
      </c>
      <c r="K46" s="13">
        <v>32</v>
      </c>
      <c r="L46" s="13">
        <v>10</v>
      </c>
      <c r="M46" s="13">
        <v>1</v>
      </c>
      <c r="N46" s="13">
        <v>29</v>
      </c>
      <c r="O46" s="13">
        <v>7</v>
      </c>
      <c r="P46" s="12">
        <f t="shared" si="14"/>
        <v>318</v>
      </c>
      <c r="Q46" s="12">
        <f t="shared" si="15"/>
        <v>134</v>
      </c>
      <c r="R46" s="218" t="s">
        <v>99</v>
      </c>
      <c r="S46" s="13">
        <v>8</v>
      </c>
      <c r="T46" s="13">
        <v>3</v>
      </c>
      <c r="U46" s="13">
        <v>3</v>
      </c>
      <c r="V46" s="13">
        <v>2</v>
      </c>
      <c r="W46" s="13">
        <v>0</v>
      </c>
      <c r="X46" s="13">
        <v>0</v>
      </c>
      <c r="Y46" s="13">
        <v>3</v>
      </c>
      <c r="Z46" s="13">
        <v>0</v>
      </c>
      <c r="AA46" s="13">
        <v>11</v>
      </c>
      <c r="AB46" s="13">
        <v>6</v>
      </c>
      <c r="AC46" s="13">
        <v>0</v>
      </c>
      <c r="AD46" s="13">
        <v>0</v>
      </c>
      <c r="AE46" s="13">
        <v>9</v>
      </c>
      <c r="AF46" s="13">
        <v>2</v>
      </c>
      <c r="AG46" s="12">
        <f t="shared" si="16"/>
        <v>34</v>
      </c>
      <c r="AH46" s="12">
        <f t="shared" si="17"/>
        <v>13</v>
      </c>
      <c r="AI46" s="218" t="s">
        <v>99</v>
      </c>
      <c r="AJ46" s="13">
        <v>3</v>
      </c>
      <c r="AK46" s="13">
        <v>2</v>
      </c>
      <c r="AL46" s="13">
        <v>1</v>
      </c>
      <c r="AM46" s="13">
        <v>1</v>
      </c>
      <c r="AN46" s="13">
        <v>1</v>
      </c>
      <c r="AO46" s="13">
        <v>1</v>
      </c>
      <c r="AP46" s="13">
        <v>1</v>
      </c>
      <c r="AQ46" s="179">
        <v>10</v>
      </c>
      <c r="AR46" s="13">
        <v>7</v>
      </c>
      <c r="AS46" s="13">
        <v>7</v>
      </c>
      <c r="AT46" s="13">
        <v>0</v>
      </c>
      <c r="AU46" s="13">
        <v>10</v>
      </c>
      <c r="AV46" s="13">
        <v>0</v>
      </c>
      <c r="AW46" s="13">
        <v>5</v>
      </c>
      <c r="AX46" s="13">
        <v>0</v>
      </c>
      <c r="AY46" s="442">
        <v>15</v>
      </c>
      <c r="AZ46" s="13">
        <v>4</v>
      </c>
      <c r="BA46" s="13">
        <v>1</v>
      </c>
      <c r="BB46" s="21">
        <v>1</v>
      </c>
      <c r="BC46" s="21"/>
    </row>
    <row r="47" spans="1:55" ht="15" customHeight="1" x14ac:dyDescent="0.3">
      <c r="A47" s="13" t="s">
        <v>100</v>
      </c>
      <c r="B47" s="13">
        <v>157</v>
      </c>
      <c r="C47" s="13">
        <v>45</v>
      </c>
      <c r="D47" s="13">
        <v>44</v>
      </c>
      <c r="E47" s="13">
        <v>21</v>
      </c>
      <c r="F47" s="13">
        <v>0</v>
      </c>
      <c r="G47" s="13">
        <v>0</v>
      </c>
      <c r="H47" s="13">
        <v>19</v>
      </c>
      <c r="I47" s="13">
        <v>3</v>
      </c>
      <c r="J47" s="13">
        <v>99</v>
      </c>
      <c r="K47" s="13">
        <v>36</v>
      </c>
      <c r="L47" s="13">
        <v>0</v>
      </c>
      <c r="M47" s="13">
        <v>0</v>
      </c>
      <c r="N47" s="13">
        <v>31</v>
      </c>
      <c r="O47" s="13">
        <v>4</v>
      </c>
      <c r="P47" s="12">
        <f t="shared" si="14"/>
        <v>350</v>
      </c>
      <c r="Q47" s="12">
        <f t="shared" si="15"/>
        <v>109</v>
      </c>
      <c r="R47" s="13" t="s">
        <v>100</v>
      </c>
      <c r="S47" s="13">
        <v>12</v>
      </c>
      <c r="T47" s="13">
        <v>4</v>
      </c>
      <c r="U47" s="13">
        <v>6</v>
      </c>
      <c r="V47" s="13">
        <v>4</v>
      </c>
      <c r="W47" s="13">
        <v>0</v>
      </c>
      <c r="X47" s="13">
        <v>0</v>
      </c>
      <c r="Y47" s="13">
        <v>11</v>
      </c>
      <c r="Z47" s="13">
        <v>3</v>
      </c>
      <c r="AA47" s="13">
        <v>17</v>
      </c>
      <c r="AB47" s="13">
        <v>6</v>
      </c>
      <c r="AC47" s="13">
        <v>0</v>
      </c>
      <c r="AD47" s="13">
        <v>0</v>
      </c>
      <c r="AE47" s="13">
        <v>12</v>
      </c>
      <c r="AF47" s="13">
        <v>1</v>
      </c>
      <c r="AG47" s="12">
        <f t="shared" si="16"/>
        <v>58</v>
      </c>
      <c r="AH47" s="12">
        <f t="shared" si="17"/>
        <v>18</v>
      </c>
      <c r="AI47" s="13" t="s">
        <v>100</v>
      </c>
      <c r="AJ47" s="13">
        <v>3</v>
      </c>
      <c r="AK47" s="13">
        <v>2</v>
      </c>
      <c r="AL47" s="13">
        <v>0</v>
      </c>
      <c r="AM47" s="13">
        <v>1</v>
      </c>
      <c r="AN47" s="13">
        <v>2</v>
      </c>
      <c r="AO47" s="13">
        <v>0</v>
      </c>
      <c r="AP47" s="13">
        <v>1</v>
      </c>
      <c r="AQ47" s="179">
        <v>9</v>
      </c>
      <c r="AR47" s="13">
        <v>11</v>
      </c>
      <c r="AS47" s="13">
        <v>9</v>
      </c>
      <c r="AT47" s="13">
        <v>2</v>
      </c>
      <c r="AU47" s="13">
        <v>15</v>
      </c>
      <c r="AV47" s="13">
        <v>1</v>
      </c>
      <c r="AW47" s="13">
        <v>0</v>
      </c>
      <c r="AX47" s="13">
        <v>1</v>
      </c>
      <c r="AY47" s="442">
        <v>17</v>
      </c>
      <c r="AZ47" s="13">
        <v>10</v>
      </c>
      <c r="BA47" s="13">
        <v>1</v>
      </c>
      <c r="BB47" s="21">
        <v>1</v>
      </c>
      <c r="BC47" s="21"/>
    </row>
    <row r="48" spans="1:55" ht="15" customHeight="1" x14ac:dyDescent="0.3">
      <c r="A48" s="13" t="s">
        <v>101</v>
      </c>
      <c r="B48" s="13">
        <v>308</v>
      </c>
      <c r="C48" s="13">
        <v>117</v>
      </c>
      <c r="D48" s="13">
        <v>52</v>
      </c>
      <c r="E48" s="13">
        <v>25</v>
      </c>
      <c r="F48" s="13">
        <v>11</v>
      </c>
      <c r="G48" s="13">
        <v>2</v>
      </c>
      <c r="H48" s="13">
        <v>92</v>
      </c>
      <c r="I48" s="13">
        <v>35</v>
      </c>
      <c r="J48" s="13">
        <v>114</v>
      </c>
      <c r="K48" s="13">
        <v>66</v>
      </c>
      <c r="L48" s="13">
        <v>17</v>
      </c>
      <c r="M48" s="13">
        <v>1</v>
      </c>
      <c r="N48" s="13">
        <v>79</v>
      </c>
      <c r="O48" s="13">
        <v>25</v>
      </c>
      <c r="P48" s="12">
        <f t="shared" si="14"/>
        <v>673</v>
      </c>
      <c r="Q48" s="12">
        <f t="shared" si="15"/>
        <v>271</v>
      </c>
      <c r="R48" s="13" t="s">
        <v>101</v>
      </c>
      <c r="S48" s="13">
        <v>11</v>
      </c>
      <c r="T48" s="13">
        <v>3</v>
      </c>
      <c r="U48" s="13">
        <v>6</v>
      </c>
      <c r="V48" s="13">
        <v>1</v>
      </c>
      <c r="W48" s="13">
        <v>2</v>
      </c>
      <c r="X48" s="13">
        <v>0</v>
      </c>
      <c r="Y48" s="13">
        <v>10</v>
      </c>
      <c r="Z48" s="13">
        <v>2</v>
      </c>
      <c r="AA48" s="13">
        <v>16</v>
      </c>
      <c r="AB48" s="13">
        <v>6</v>
      </c>
      <c r="AC48" s="13">
        <v>5</v>
      </c>
      <c r="AD48" s="13">
        <v>1</v>
      </c>
      <c r="AE48" s="13">
        <v>0</v>
      </c>
      <c r="AF48" s="13">
        <v>0</v>
      </c>
      <c r="AG48" s="12">
        <f t="shared" si="16"/>
        <v>50</v>
      </c>
      <c r="AH48" s="12">
        <f t="shared" si="17"/>
        <v>13</v>
      </c>
      <c r="AI48" s="13" t="s">
        <v>101</v>
      </c>
      <c r="AJ48" s="13">
        <v>7</v>
      </c>
      <c r="AK48" s="13">
        <v>1</v>
      </c>
      <c r="AL48" s="13">
        <v>1</v>
      </c>
      <c r="AM48" s="13">
        <v>2</v>
      </c>
      <c r="AN48" s="13">
        <v>2</v>
      </c>
      <c r="AO48" s="13">
        <v>1</v>
      </c>
      <c r="AP48" s="13">
        <v>2</v>
      </c>
      <c r="AQ48" s="179">
        <v>16</v>
      </c>
      <c r="AR48" s="13">
        <v>16</v>
      </c>
      <c r="AS48" s="13">
        <v>16</v>
      </c>
      <c r="AT48" s="13">
        <v>0</v>
      </c>
      <c r="AU48" s="13">
        <v>28</v>
      </c>
      <c r="AV48" s="13">
        <v>4</v>
      </c>
      <c r="AW48" s="13">
        <v>0</v>
      </c>
      <c r="AX48" s="13">
        <v>0</v>
      </c>
      <c r="AY48" s="442">
        <v>32</v>
      </c>
      <c r="AZ48" s="13">
        <v>9</v>
      </c>
      <c r="BA48" s="13">
        <v>1</v>
      </c>
      <c r="BB48" s="21">
        <v>1</v>
      </c>
      <c r="BC48" s="21"/>
    </row>
    <row r="49" spans="1:55" ht="15" customHeight="1" x14ac:dyDescent="0.3">
      <c r="A49" s="13" t="s">
        <v>104</v>
      </c>
      <c r="B49" s="13">
        <v>198</v>
      </c>
      <c r="C49" s="13">
        <v>98</v>
      </c>
      <c r="D49" s="13">
        <v>64</v>
      </c>
      <c r="E49" s="13">
        <v>40</v>
      </c>
      <c r="F49" s="13">
        <v>29</v>
      </c>
      <c r="G49" s="13">
        <v>7</v>
      </c>
      <c r="H49" s="13">
        <v>59</v>
      </c>
      <c r="I49" s="13">
        <v>21</v>
      </c>
      <c r="J49" s="13">
        <v>83</v>
      </c>
      <c r="K49" s="13">
        <v>39</v>
      </c>
      <c r="L49" s="13">
        <v>23</v>
      </c>
      <c r="M49" s="13">
        <v>8</v>
      </c>
      <c r="N49" s="13">
        <v>51</v>
      </c>
      <c r="O49" s="13">
        <v>16</v>
      </c>
      <c r="P49" s="12">
        <f t="shared" si="14"/>
        <v>507</v>
      </c>
      <c r="Q49" s="12">
        <f t="shared" si="15"/>
        <v>229</v>
      </c>
      <c r="R49" s="13" t="s">
        <v>104</v>
      </c>
      <c r="S49" s="13">
        <v>28</v>
      </c>
      <c r="T49" s="13">
        <v>24</v>
      </c>
      <c r="U49" s="13">
        <v>10</v>
      </c>
      <c r="V49" s="13">
        <v>9</v>
      </c>
      <c r="W49" s="13">
        <v>0</v>
      </c>
      <c r="X49" s="13">
        <v>0</v>
      </c>
      <c r="Y49" s="13">
        <v>11</v>
      </c>
      <c r="Z49" s="13">
        <v>4</v>
      </c>
      <c r="AA49" s="13">
        <v>11</v>
      </c>
      <c r="AB49" s="13">
        <v>6</v>
      </c>
      <c r="AC49" s="13">
        <v>10</v>
      </c>
      <c r="AD49" s="13">
        <v>2</v>
      </c>
      <c r="AE49" s="13">
        <v>20</v>
      </c>
      <c r="AF49" s="13">
        <v>5</v>
      </c>
      <c r="AG49" s="12">
        <f t="shared" si="16"/>
        <v>90</v>
      </c>
      <c r="AH49" s="12">
        <f t="shared" si="17"/>
        <v>50</v>
      </c>
      <c r="AI49" s="13" t="s">
        <v>104</v>
      </c>
      <c r="AJ49" s="13">
        <v>4</v>
      </c>
      <c r="AK49" s="13">
        <v>1</v>
      </c>
      <c r="AL49" s="13">
        <v>1</v>
      </c>
      <c r="AM49" s="13">
        <v>1</v>
      </c>
      <c r="AN49" s="13">
        <v>2</v>
      </c>
      <c r="AO49" s="13">
        <v>1</v>
      </c>
      <c r="AP49" s="13">
        <v>1</v>
      </c>
      <c r="AQ49" s="179">
        <v>11</v>
      </c>
      <c r="AR49" s="13">
        <v>11</v>
      </c>
      <c r="AS49" s="13">
        <v>10</v>
      </c>
      <c r="AT49" s="13">
        <v>1</v>
      </c>
      <c r="AU49" s="13">
        <v>15</v>
      </c>
      <c r="AV49" s="13">
        <v>9</v>
      </c>
      <c r="AW49" s="13">
        <v>0</v>
      </c>
      <c r="AX49" s="13">
        <v>1</v>
      </c>
      <c r="AY49" s="442">
        <v>25</v>
      </c>
      <c r="AZ49" s="13">
        <v>5</v>
      </c>
      <c r="BA49" s="13">
        <v>1</v>
      </c>
      <c r="BB49" s="21">
        <v>1</v>
      </c>
      <c r="BC49" s="21"/>
    </row>
    <row r="50" spans="1:55" ht="15" customHeight="1" x14ac:dyDescent="0.3">
      <c r="A50" s="218" t="s">
        <v>105</v>
      </c>
      <c r="B50" s="13">
        <v>203</v>
      </c>
      <c r="C50" s="13">
        <v>74</v>
      </c>
      <c r="D50" s="13">
        <v>46</v>
      </c>
      <c r="E50" s="13">
        <v>22</v>
      </c>
      <c r="F50" s="13">
        <v>11</v>
      </c>
      <c r="G50" s="13">
        <v>3</v>
      </c>
      <c r="H50" s="13">
        <v>50</v>
      </c>
      <c r="I50" s="13">
        <v>19</v>
      </c>
      <c r="J50" s="13">
        <v>57</v>
      </c>
      <c r="K50" s="13">
        <v>31</v>
      </c>
      <c r="L50" s="13">
        <v>14</v>
      </c>
      <c r="M50" s="13">
        <v>3</v>
      </c>
      <c r="N50" s="13">
        <v>51</v>
      </c>
      <c r="O50" s="13">
        <v>22</v>
      </c>
      <c r="P50" s="12">
        <f t="shared" si="14"/>
        <v>432</v>
      </c>
      <c r="Q50" s="12">
        <f t="shared" si="15"/>
        <v>174</v>
      </c>
      <c r="R50" s="218" t="s">
        <v>105</v>
      </c>
      <c r="S50" s="13">
        <v>19</v>
      </c>
      <c r="T50" s="13">
        <v>6</v>
      </c>
      <c r="U50" s="13">
        <v>12</v>
      </c>
      <c r="V50" s="13">
        <v>5</v>
      </c>
      <c r="W50" s="13">
        <v>1</v>
      </c>
      <c r="X50" s="13">
        <v>0</v>
      </c>
      <c r="Y50" s="13">
        <v>16</v>
      </c>
      <c r="Z50" s="13">
        <v>10</v>
      </c>
      <c r="AA50" s="13">
        <v>12</v>
      </c>
      <c r="AB50" s="13">
        <v>6</v>
      </c>
      <c r="AC50" s="13">
        <v>3</v>
      </c>
      <c r="AD50" s="13">
        <v>0</v>
      </c>
      <c r="AE50" s="13">
        <v>22</v>
      </c>
      <c r="AF50" s="13">
        <v>9</v>
      </c>
      <c r="AG50" s="12">
        <f t="shared" si="16"/>
        <v>85</v>
      </c>
      <c r="AH50" s="12">
        <f t="shared" si="17"/>
        <v>36</v>
      </c>
      <c r="AI50" s="218" t="s">
        <v>105</v>
      </c>
      <c r="AJ50" s="13">
        <v>4</v>
      </c>
      <c r="AK50" s="13">
        <v>2</v>
      </c>
      <c r="AL50" s="13">
        <v>1</v>
      </c>
      <c r="AM50" s="13">
        <v>2</v>
      </c>
      <c r="AN50" s="13">
        <v>2</v>
      </c>
      <c r="AO50" s="13">
        <v>1</v>
      </c>
      <c r="AP50" s="13">
        <v>2</v>
      </c>
      <c r="AQ50" s="179">
        <v>14</v>
      </c>
      <c r="AR50" s="13">
        <v>13</v>
      </c>
      <c r="AS50" s="13">
        <v>13</v>
      </c>
      <c r="AT50" s="13">
        <v>0</v>
      </c>
      <c r="AU50" s="13">
        <v>22</v>
      </c>
      <c r="AV50" s="13">
        <v>4</v>
      </c>
      <c r="AW50" s="13">
        <v>0</v>
      </c>
      <c r="AX50" s="13">
        <v>0</v>
      </c>
      <c r="AY50" s="442">
        <v>26</v>
      </c>
      <c r="AZ50" s="13">
        <v>10</v>
      </c>
      <c r="BA50" s="13">
        <v>1</v>
      </c>
      <c r="BB50" s="21">
        <v>1</v>
      </c>
      <c r="BC50" s="21"/>
    </row>
    <row r="51" spans="1:55" ht="15" customHeight="1" x14ac:dyDescent="0.3">
      <c r="A51" s="13" t="s">
        <v>106</v>
      </c>
      <c r="B51" s="13">
        <v>142</v>
      </c>
      <c r="C51" s="13">
        <v>50</v>
      </c>
      <c r="D51" s="13">
        <v>29</v>
      </c>
      <c r="E51" s="13">
        <v>17</v>
      </c>
      <c r="F51" s="13">
        <v>0</v>
      </c>
      <c r="G51" s="13">
        <v>0</v>
      </c>
      <c r="H51" s="13">
        <v>33</v>
      </c>
      <c r="I51" s="13">
        <v>12</v>
      </c>
      <c r="J51" s="13">
        <v>81</v>
      </c>
      <c r="K51" s="13">
        <v>29</v>
      </c>
      <c r="L51" s="13">
        <v>0</v>
      </c>
      <c r="M51" s="13">
        <v>0</v>
      </c>
      <c r="N51" s="13">
        <v>46</v>
      </c>
      <c r="O51" s="13">
        <v>15</v>
      </c>
      <c r="P51" s="12">
        <f t="shared" si="14"/>
        <v>331</v>
      </c>
      <c r="Q51" s="12">
        <f t="shared" si="15"/>
        <v>123</v>
      </c>
      <c r="R51" s="13" t="s">
        <v>106</v>
      </c>
      <c r="S51" s="13">
        <v>12</v>
      </c>
      <c r="T51" s="13">
        <v>3</v>
      </c>
      <c r="U51" s="13">
        <v>0</v>
      </c>
      <c r="V51" s="13">
        <v>0</v>
      </c>
      <c r="W51" s="13">
        <v>0</v>
      </c>
      <c r="X51" s="13">
        <v>0</v>
      </c>
      <c r="Y51" s="13">
        <v>9</v>
      </c>
      <c r="Z51" s="13">
        <v>2</v>
      </c>
      <c r="AA51" s="13">
        <v>11</v>
      </c>
      <c r="AB51" s="13">
        <v>3</v>
      </c>
      <c r="AC51" s="13">
        <v>0</v>
      </c>
      <c r="AD51" s="13">
        <v>0</v>
      </c>
      <c r="AE51" s="13">
        <v>15</v>
      </c>
      <c r="AF51" s="13">
        <v>1</v>
      </c>
      <c r="AG51" s="12">
        <f t="shared" si="16"/>
        <v>47</v>
      </c>
      <c r="AH51" s="12">
        <f t="shared" si="17"/>
        <v>9</v>
      </c>
      <c r="AI51" s="13" t="s">
        <v>106</v>
      </c>
      <c r="AJ51" s="13">
        <v>3</v>
      </c>
      <c r="AK51" s="13">
        <v>1</v>
      </c>
      <c r="AL51" s="13">
        <v>0</v>
      </c>
      <c r="AM51" s="13">
        <v>1</v>
      </c>
      <c r="AN51" s="13">
        <v>2</v>
      </c>
      <c r="AO51" s="13">
        <v>0</v>
      </c>
      <c r="AP51" s="13">
        <v>1</v>
      </c>
      <c r="AQ51" s="179">
        <v>8</v>
      </c>
      <c r="AR51" s="13">
        <v>8</v>
      </c>
      <c r="AS51" s="13">
        <v>8</v>
      </c>
      <c r="AT51" s="13">
        <v>0</v>
      </c>
      <c r="AU51" s="13">
        <v>15</v>
      </c>
      <c r="AV51" s="13">
        <v>3</v>
      </c>
      <c r="AW51" s="13">
        <v>0</v>
      </c>
      <c r="AX51" s="13">
        <v>0</v>
      </c>
      <c r="AY51" s="442">
        <v>18</v>
      </c>
      <c r="AZ51" s="13">
        <v>6</v>
      </c>
      <c r="BA51" s="13">
        <v>1</v>
      </c>
      <c r="BB51" s="21">
        <v>1</v>
      </c>
      <c r="BC51" s="21"/>
    </row>
    <row r="52" spans="1:55" ht="1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2">
        <f t="shared" si="14"/>
        <v>0</v>
      </c>
      <c r="Q52" s="12">
        <f t="shared" si="15"/>
        <v>0</v>
      </c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2">
        <f t="shared" si="16"/>
        <v>0</v>
      </c>
      <c r="AH52" s="12">
        <f t="shared" si="17"/>
        <v>0</v>
      </c>
      <c r="AI52" s="13"/>
      <c r="AJ52" s="13"/>
      <c r="AK52" s="13"/>
      <c r="AL52" s="13"/>
      <c r="AM52" s="13"/>
      <c r="AN52" s="13"/>
      <c r="AO52" s="13"/>
      <c r="AP52" s="13"/>
      <c r="AQ52" s="292"/>
      <c r="AR52" s="13"/>
      <c r="AS52" s="13"/>
      <c r="AT52" s="13"/>
      <c r="AU52" s="13"/>
      <c r="AV52" s="13"/>
      <c r="AW52" s="13"/>
      <c r="AX52" s="13"/>
      <c r="AY52" s="45"/>
      <c r="AZ52" s="13"/>
      <c r="BA52" s="13"/>
      <c r="BB52" s="21"/>
      <c r="BC52" s="21"/>
    </row>
    <row r="53" spans="1:55" ht="13" x14ac:dyDescent="0.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2"/>
      <c r="AH53" s="52"/>
      <c r="AI53" s="53"/>
      <c r="AJ53" s="53"/>
      <c r="AK53" s="53"/>
      <c r="AL53" s="53"/>
      <c r="AM53" s="53"/>
      <c r="AN53" s="53"/>
      <c r="AO53" s="53"/>
      <c r="AP53" s="53"/>
      <c r="AQ53" s="293"/>
      <c r="AR53" s="53"/>
      <c r="AS53" s="53"/>
      <c r="AT53" s="53"/>
      <c r="AU53" s="53"/>
      <c r="AV53" s="53"/>
      <c r="AW53" s="53"/>
      <c r="AX53" s="53"/>
      <c r="AY53" s="53"/>
      <c r="AZ53" s="107"/>
      <c r="BA53" s="107"/>
      <c r="BB53" s="107"/>
      <c r="BC53" s="107"/>
    </row>
    <row r="54" spans="1:55" ht="9.75" customHeight="1" x14ac:dyDescent="0.3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5"/>
      <c r="AH54" s="55"/>
      <c r="AI54" s="54"/>
      <c r="AJ54" s="54"/>
      <c r="AK54" s="54"/>
      <c r="AL54" s="54"/>
      <c r="AM54" s="54"/>
      <c r="AN54" s="54"/>
      <c r="AO54" s="54"/>
      <c r="AP54" s="54"/>
      <c r="AQ54" s="294"/>
      <c r="AR54" s="54"/>
      <c r="AS54" s="54"/>
      <c r="AT54" s="54"/>
      <c r="AU54" s="54"/>
      <c r="AV54" s="54"/>
      <c r="AW54" s="54"/>
      <c r="AX54" s="54"/>
      <c r="AY54" s="54"/>
      <c r="AZ54" s="216"/>
      <c r="BA54" s="216"/>
    </row>
    <row r="55" spans="1:55" x14ac:dyDescent="0.25">
      <c r="A55" s="29" t="s">
        <v>308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 t="s">
        <v>310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465" t="s">
        <v>258</v>
      </c>
      <c r="AJ55" s="465"/>
      <c r="AK55" s="465"/>
      <c r="AL55" s="465"/>
      <c r="AM55" s="465"/>
      <c r="AN55" s="465"/>
      <c r="AO55" s="465"/>
      <c r="AP55" s="465"/>
      <c r="AQ55" s="465"/>
      <c r="AR55" s="465"/>
      <c r="AS55" s="465"/>
      <c r="AT55" s="465"/>
      <c r="AU55" s="465"/>
      <c r="AV55" s="465"/>
      <c r="AW55" s="465"/>
      <c r="AX55" s="465"/>
      <c r="AY55" s="465"/>
      <c r="AZ55" s="465"/>
      <c r="BA55" s="465"/>
    </row>
    <row r="56" spans="1:55" x14ac:dyDescent="0.25">
      <c r="A56" s="29" t="s">
        <v>11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 t="s">
        <v>11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465" t="s">
        <v>31</v>
      </c>
      <c r="AJ56" s="465"/>
      <c r="AK56" s="465"/>
      <c r="AL56" s="465"/>
      <c r="AM56" s="465"/>
      <c r="AN56" s="465"/>
      <c r="AO56" s="465"/>
      <c r="AP56" s="465"/>
      <c r="AQ56" s="465"/>
      <c r="AR56" s="465"/>
      <c r="AS56" s="465"/>
      <c r="AT56" s="465"/>
      <c r="AU56" s="465"/>
      <c r="AV56" s="465"/>
      <c r="AW56" s="465"/>
      <c r="AX56" s="465"/>
      <c r="AY56" s="465"/>
      <c r="AZ56" s="465"/>
      <c r="BA56" s="465"/>
    </row>
    <row r="57" spans="1:55" x14ac:dyDescent="0.25">
      <c r="A57" s="29" t="s">
        <v>149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 t="s">
        <v>149</v>
      </c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465" t="s">
        <v>149</v>
      </c>
      <c r="AJ57" s="465"/>
      <c r="AK57" s="465"/>
      <c r="AL57" s="465"/>
      <c r="AM57" s="465"/>
      <c r="AN57" s="465"/>
      <c r="AO57" s="465"/>
      <c r="AP57" s="465"/>
      <c r="AQ57" s="465"/>
      <c r="AR57" s="465"/>
      <c r="AS57" s="465"/>
      <c r="AT57" s="465"/>
      <c r="AU57" s="465"/>
      <c r="AV57" s="465"/>
      <c r="AW57" s="465"/>
      <c r="AX57" s="465"/>
      <c r="AY57" s="465"/>
      <c r="AZ57" s="465"/>
      <c r="BA57" s="465"/>
    </row>
    <row r="58" spans="1:55" ht="6.75" customHeight="1" x14ac:dyDescent="0.25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J58" s="28"/>
      <c r="AK58" s="28"/>
      <c r="AL58" s="28"/>
      <c r="AM58" s="28"/>
      <c r="AN58" s="28"/>
      <c r="AO58" s="28"/>
      <c r="AP58" s="28"/>
      <c r="AQ58" s="79"/>
      <c r="AR58" s="28"/>
      <c r="AS58" s="28"/>
      <c r="AT58" s="28"/>
      <c r="AU58" s="28"/>
      <c r="AV58" s="28"/>
      <c r="AW58" s="28"/>
      <c r="AX58" s="28"/>
      <c r="AY58" s="28"/>
    </row>
    <row r="59" spans="1:55" ht="12" customHeight="1" x14ac:dyDescent="0.25">
      <c r="A59" s="78" t="s">
        <v>333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9" t="s">
        <v>368</v>
      </c>
      <c r="O59" s="29"/>
      <c r="P59" s="28"/>
      <c r="Q59" s="28"/>
      <c r="R59" s="78" t="s">
        <v>333</v>
      </c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9" t="s">
        <v>368</v>
      </c>
      <c r="AF59" s="29"/>
      <c r="AG59" s="28"/>
      <c r="AH59" s="28"/>
      <c r="AI59" s="78" t="s">
        <v>333</v>
      </c>
      <c r="AJ59" s="28"/>
      <c r="AK59" s="28"/>
      <c r="AL59" s="28"/>
      <c r="AM59" s="28"/>
      <c r="AN59" s="28"/>
      <c r="AO59" s="28"/>
      <c r="AP59" s="28"/>
      <c r="AQ59" s="79"/>
      <c r="AR59" s="28"/>
      <c r="AS59" s="28"/>
      <c r="AT59" s="28"/>
      <c r="AU59" s="28"/>
      <c r="AV59" s="28"/>
      <c r="AW59" s="28"/>
      <c r="AX59" s="29" t="s">
        <v>368</v>
      </c>
      <c r="AY59" s="29"/>
    </row>
    <row r="60" spans="1:55" ht="9.75" customHeight="1" x14ac:dyDescent="0.2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J60" s="28"/>
      <c r="AK60" s="28"/>
      <c r="AL60" s="28"/>
      <c r="AM60" s="28"/>
      <c r="AN60" s="28"/>
      <c r="AO60" s="28"/>
      <c r="AP60" s="28"/>
      <c r="AQ60" s="79"/>
      <c r="AR60" s="28"/>
      <c r="AS60" s="28"/>
      <c r="AT60" s="28"/>
      <c r="AU60" s="28"/>
      <c r="AV60" s="28"/>
      <c r="AW60" s="28"/>
      <c r="AX60" s="28"/>
      <c r="AY60" s="28"/>
    </row>
    <row r="61" spans="1:55" ht="15.75" customHeight="1" x14ac:dyDescent="0.25">
      <c r="A61" s="215"/>
      <c r="B61" s="31" t="s">
        <v>353</v>
      </c>
      <c r="C61" s="32"/>
      <c r="D61" s="31" t="s">
        <v>354</v>
      </c>
      <c r="E61" s="32"/>
      <c r="F61" s="31" t="s">
        <v>355</v>
      </c>
      <c r="G61" s="32"/>
      <c r="H61" s="31" t="s">
        <v>356</v>
      </c>
      <c r="I61" s="32"/>
      <c r="J61" s="31" t="s">
        <v>357</v>
      </c>
      <c r="K61" s="32"/>
      <c r="L61" s="31" t="s">
        <v>358</v>
      </c>
      <c r="M61" s="32"/>
      <c r="N61" s="31" t="s">
        <v>359</v>
      </c>
      <c r="O61" s="32"/>
      <c r="P61" s="31" t="s">
        <v>324</v>
      </c>
      <c r="Q61" s="32"/>
      <c r="R61" s="215"/>
      <c r="S61" s="31" t="s">
        <v>353</v>
      </c>
      <c r="T61" s="32"/>
      <c r="U61" s="31" t="s">
        <v>354</v>
      </c>
      <c r="V61" s="32"/>
      <c r="W61" s="31" t="s">
        <v>355</v>
      </c>
      <c r="X61" s="32"/>
      <c r="Y61" s="31" t="s">
        <v>356</v>
      </c>
      <c r="Z61" s="32"/>
      <c r="AA61" s="31" t="s">
        <v>357</v>
      </c>
      <c r="AB61" s="32"/>
      <c r="AC61" s="31" t="s">
        <v>358</v>
      </c>
      <c r="AD61" s="32"/>
      <c r="AE61" s="31" t="s">
        <v>359</v>
      </c>
      <c r="AF61" s="32"/>
      <c r="AG61" s="31" t="s">
        <v>324</v>
      </c>
      <c r="AH61" s="32"/>
      <c r="AI61" s="10"/>
      <c r="AJ61" s="41" t="s">
        <v>360</v>
      </c>
      <c r="AK61" s="42"/>
      <c r="AL61" s="42"/>
      <c r="AM61" s="42"/>
      <c r="AN61" s="42"/>
      <c r="AO61" s="42"/>
      <c r="AP61" s="42"/>
      <c r="AQ61" s="354"/>
      <c r="AR61" s="355" t="s">
        <v>7</v>
      </c>
      <c r="AS61" s="118"/>
      <c r="AT61" s="117"/>
      <c r="AU61" s="306" t="s">
        <v>527</v>
      </c>
      <c r="AV61" s="360"/>
      <c r="AW61" s="118"/>
      <c r="AX61" s="247"/>
      <c r="AY61" s="117"/>
      <c r="AZ61" s="361" t="s">
        <v>528</v>
      </c>
      <c r="BA61" s="306" t="s">
        <v>529</v>
      </c>
      <c r="BB61" s="355"/>
      <c r="BC61" s="362">
        <v>0</v>
      </c>
    </row>
    <row r="62" spans="1:55" ht="24" customHeight="1" x14ac:dyDescent="0.25">
      <c r="A62" s="270" t="s">
        <v>21</v>
      </c>
      <c r="B62" s="273" t="s">
        <v>375</v>
      </c>
      <c r="C62" s="273" t="s">
        <v>330</v>
      </c>
      <c r="D62" s="273" t="s">
        <v>375</v>
      </c>
      <c r="E62" s="273" t="s">
        <v>330</v>
      </c>
      <c r="F62" s="273" t="s">
        <v>375</v>
      </c>
      <c r="G62" s="273" t="s">
        <v>330</v>
      </c>
      <c r="H62" s="273" t="s">
        <v>375</v>
      </c>
      <c r="I62" s="273" t="s">
        <v>330</v>
      </c>
      <c r="J62" s="273" t="s">
        <v>375</v>
      </c>
      <c r="K62" s="273" t="s">
        <v>330</v>
      </c>
      <c r="L62" s="273" t="s">
        <v>375</v>
      </c>
      <c r="M62" s="273" t="s">
        <v>330</v>
      </c>
      <c r="N62" s="273" t="s">
        <v>375</v>
      </c>
      <c r="O62" s="273" t="s">
        <v>330</v>
      </c>
      <c r="P62" s="273" t="s">
        <v>375</v>
      </c>
      <c r="Q62" s="273" t="s">
        <v>330</v>
      </c>
      <c r="R62" s="270" t="s">
        <v>21</v>
      </c>
      <c r="S62" s="273" t="s">
        <v>375</v>
      </c>
      <c r="T62" s="273" t="s">
        <v>330</v>
      </c>
      <c r="U62" s="273" t="s">
        <v>375</v>
      </c>
      <c r="V62" s="273" t="s">
        <v>330</v>
      </c>
      <c r="W62" s="273" t="s">
        <v>375</v>
      </c>
      <c r="X62" s="273" t="s">
        <v>330</v>
      </c>
      <c r="Y62" s="273" t="s">
        <v>375</v>
      </c>
      <c r="Z62" s="273" t="s">
        <v>330</v>
      </c>
      <c r="AA62" s="273" t="s">
        <v>375</v>
      </c>
      <c r="AB62" s="273" t="s">
        <v>330</v>
      </c>
      <c r="AC62" s="273" t="s">
        <v>375</v>
      </c>
      <c r="AD62" s="273" t="s">
        <v>330</v>
      </c>
      <c r="AE62" s="273" t="s">
        <v>375</v>
      </c>
      <c r="AF62" s="273" t="s">
        <v>330</v>
      </c>
      <c r="AG62" s="273" t="s">
        <v>375</v>
      </c>
      <c r="AH62" s="273" t="s">
        <v>330</v>
      </c>
      <c r="AI62" s="270" t="s">
        <v>21</v>
      </c>
      <c r="AJ62" s="272" t="s">
        <v>353</v>
      </c>
      <c r="AK62" s="272" t="s">
        <v>361</v>
      </c>
      <c r="AL62" s="272" t="s">
        <v>362</v>
      </c>
      <c r="AM62" s="272" t="s">
        <v>363</v>
      </c>
      <c r="AN62" s="272" t="s">
        <v>364</v>
      </c>
      <c r="AO62" s="272" t="s">
        <v>365</v>
      </c>
      <c r="AP62" s="272" t="s">
        <v>366</v>
      </c>
      <c r="AQ62" s="271" t="s">
        <v>331</v>
      </c>
      <c r="AR62" s="260" t="s">
        <v>535</v>
      </c>
      <c r="AS62" s="258" t="s">
        <v>542</v>
      </c>
      <c r="AT62" s="250" t="s">
        <v>543</v>
      </c>
      <c r="AU62" s="365" t="s">
        <v>538</v>
      </c>
      <c r="AV62" s="253" t="s">
        <v>539</v>
      </c>
      <c r="AW62" s="253" t="s">
        <v>346</v>
      </c>
      <c r="AX62" s="253" t="s">
        <v>540</v>
      </c>
      <c r="AY62" s="366" t="s">
        <v>541</v>
      </c>
      <c r="AZ62" s="367" t="s">
        <v>158</v>
      </c>
      <c r="BA62" s="368" t="s">
        <v>175</v>
      </c>
      <c r="BB62" s="307" t="s">
        <v>170</v>
      </c>
      <c r="BC62" s="368" t="s">
        <v>176</v>
      </c>
    </row>
    <row r="63" spans="1:55" ht="9.75" customHeight="1" x14ac:dyDescent="0.25">
      <c r="A63" s="10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10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10"/>
      <c r="AJ63" s="268"/>
      <c r="AK63" s="268"/>
      <c r="AL63" s="268"/>
      <c r="AM63" s="268"/>
      <c r="AN63" s="268"/>
      <c r="AO63" s="268"/>
      <c r="AP63" s="268"/>
      <c r="AQ63" s="206"/>
      <c r="AR63" s="264"/>
      <c r="AS63" s="264"/>
      <c r="AT63" s="274"/>
      <c r="AU63" s="262"/>
      <c r="AV63" s="262"/>
      <c r="AW63" s="206"/>
      <c r="AX63" s="262"/>
      <c r="AY63" s="206"/>
      <c r="AZ63" s="264"/>
      <c r="BA63" s="264"/>
      <c r="BB63" s="21"/>
      <c r="BC63" s="140"/>
    </row>
    <row r="64" spans="1:55" ht="13" x14ac:dyDescent="0.3">
      <c r="A64" s="12" t="s">
        <v>332</v>
      </c>
      <c r="B64" s="12">
        <f t="shared" ref="B64:Q64" si="18">SUM(B66:B89)</f>
        <v>3478</v>
      </c>
      <c r="C64" s="12">
        <f t="shared" si="18"/>
        <v>1502</v>
      </c>
      <c r="D64" s="12">
        <f t="shared" si="18"/>
        <v>982</v>
      </c>
      <c r="E64" s="12">
        <f t="shared" si="18"/>
        <v>537</v>
      </c>
      <c r="F64" s="12">
        <f t="shared" si="18"/>
        <v>454</v>
      </c>
      <c r="G64" s="12">
        <f t="shared" si="18"/>
        <v>105</v>
      </c>
      <c r="H64" s="12">
        <f t="shared" si="18"/>
        <v>882</v>
      </c>
      <c r="I64" s="12">
        <f t="shared" si="18"/>
        <v>352</v>
      </c>
      <c r="J64" s="12">
        <f t="shared" si="18"/>
        <v>1456</v>
      </c>
      <c r="K64" s="12">
        <f t="shared" si="18"/>
        <v>794</v>
      </c>
      <c r="L64" s="12">
        <f t="shared" si="18"/>
        <v>375</v>
      </c>
      <c r="M64" s="12">
        <f t="shared" si="18"/>
        <v>98</v>
      </c>
      <c r="N64" s="12">
        <f t="shared" si="18"/>
        <v>789</v>
      </c>
      <c r="O64" s="12">
        <f t="shared" si="18"/>
        <v>315</v>
      </c>
      <c r="P64" s="12">
        <f t="shared" si="18"/>
        <v>8416</v>
      </c>
      <c r="Q64" s="12">
        <f t="shared" si="18"/>
        <v>3703</v>
      </c>
      <c r="R64" s="12" t="s">
        <v>332</v>
      </c>
      <c r="S64" s="12">
        <f t="shared" ref="S64:AH64" si="19">SUM(S66:S89)</f>
        <v>474</v>
      </c>
      <c r="T64" s="12">
        <f t="shared" si="19"/>
        <v>222</v>
      </c>
      <c r="U64" s="12">
        <f t="shared" si="19"/>
        <v>189</v>
      </c>
      <c r="V64" s="12">
        <f t="shared" si="19"/>
        <v>103</v>
      </c>
      <c r="W64" s="12">
        <f t="shared" si="19"/>
        <v>102</v>
      </c>
      <c r="X64" s="12">
        <f t="shared" si="19"/>
        <v>19</v>
      </c>
      <c r="Y64" s="12">
        <f t="shared" si="19"/>
        <v>108</v>
      </c>
      <c r="Z64" s="12">
        <f t="shared" si="19"/>
        <v>48</v>
      </c>
      <c r="AA64" s="12">
        <f t="shared" si="19"/>
        <v>458</v>
      </c>
      <c r="AB64" s="12">
        <f t="shared" si="19"/>
        <v>243</v>
      </c>
      <c r="AC64" s="12">
        <f t="shared" si="19"/>
        <v>149</v>
      </c>
      <c r="AD64" s="12">
        <f t="shared" si="19"/>
        <v>30</v>
      </c>
      <c r="AE64" s="12">
        <f t="shared" si="19"/>
        <v>303</v>
      </c>
      <c r="AF64" s="12">
        <f t="shared" si="19"/>
        <v>116</v>
      </c>
      <c r="AG64" s="12">
        <f t="shared" si="19"/>
        <v>1783</v>
      </c>
      <c r="AH64" s="12">
        <f t="shared" si="19"/>
        <v>781</v>
      </c>
      <c r="AI64" s="12" t="s">
        <v>332</v>
      </c>
      <c r="AJ64" s="12">
        <f>SUM(AJ66:AJ89)</f>
        <v>79</v>
      </c>
      <c r="AK64" s="12">
        <f t="shared" ref="AK64:BC64" si="20">SUM(AK66:AK89)</f>
        <v>28</v>
      </c>
      <c r="AL64" s="12">
        <f t="shared" si="20"/>
        <v>15</v>
      </c>
      <c r="AM64" s="12">
        <f t="shared" si="20"/>
        <v>25</v>
      </c>
      <c r="AN64" s="12">
        <f t="shared" si="20"/>
        <v>37</v>
      </c>
      <c r="AO64" s="12">
        <f t="shared" si="20"/>
        <v>15</v>
      </c>
      <c r="AP64" s="12">
        <f t="shared" si="20"/>
        <v>26</v>
      </c>
      <c r="AQ64" s="12">
        <f t="shared" si="20"/>
        <v>225</v>
      </c>
      <c r="AR64" s="12">
        <f t="shared" si="20"/>
        <v>231</v>
      </c>
      <c r="AS64" s="12">
        <f t="shared" si="20"/>
        <v>211</v>
      </c>
      <c r="AT64" s="12">
        <f t="shared" si="20"/>
        <v>20</v>
      </c>
      <c r="AU64" s="12">
        <f t="shared" si="20"/>
        <v>422</v>
      </c>
      <c r="AV64" s="12">
        <f t="shared" si="20"/>
        <v>25</v>
      </c>
      <c r="AW64" s="12">
        <f t="shared" si="20"/>
        <v>28</v>
      </c>
      <c r="AX64" s="12">
        <f t="shared" si="20"/>
        <v>3</v>
      </c>
      <c r="AY64" s="12">
        <f t="shared" si="20"/>
        <v>478</v>
      </c>
      <c r="AZ64" s="12">
        <f t="shared" si="20"/>
        <v>289</v>
      </c>
      <c r="BA64" s="12">
        <f t="shared" si="20"/>
        <v>22</v>
      </c>
      <c r="BB64" s="12">
        <f t="shared" si="20"/>
        <v>22</v>
      </c>
      <c r="BC64" s="12">
        <f t="shared" si="20"/>
        <v>0</v>
      </c>
    </row>
    <row r="65" spans="1:55" ht="10.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2"/>
      <c r="Q65" s="12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2"/>
      <c r="AH65" s="12"/>
      <c r="AI65" s="13"/>
      <c r="AJ65" s="12"/>
      <c r="AK65" s="12"/>
      <c r="AL65" s="12"/>
      <c r="AM65" s="12"/>
      <c r="AN65" s="12"/>
      <c r="AO65" s="12"/>
      <c r="AP65" s="12"/>
      <c r="AQ65" s="29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21"/>
      <c r="BC65" s="21"/>
    </row>
    <row r="66" spans="1:55" ht="14.25" customHeight="1" x14ac:dyDescent="0.3">
      <c r="A66" s="13" t="s">
        <v>133</v>
      </c>
      <c r="B66" s="13">
        <v>658</v>
      </c>
      <c r="C66" s="13">
        <v>279</v>
      </c>
      <c r="D66" s="13">
        <v>275</v>
      </c>
      <c r="E66" s="13">
        <v>152</v>
      </c>
      <c r="F66" s="13">
        <v>139</v>
      </c>
      <c r="G66" s="13">
        <v>29</v>
      </c>
      <c r="H66" s="13">
        <v>178</v>
      </c>
      <c r="I66" s="13">
        <v>84</v>
      </c>
      <c r="J66" s="13">
        <v>365</v>
      </c>
      <c r="K66" s="13">
        <v>191</v>
      </c>
      <c r="L66" s="13">
        <v>115</v>
      </c>
      <c r="M66" s="13">
        <v>28</v>
      </c>
      <c r="N66" s="13">
        <v>200</v>
      </c>
      <c r="O66" s="13">
        <v>87</v>
      </c>
      <c r="P66" s="12">
        <f>B66+D66+F66+H66+J66+L66+N66</f>
        <v>1930</v>
      </c>
      <c r="Q66" s="12">
        <f>C66+E66+G66+I66+K66+M66+O66</f>
        <v>850</v>
      </c>
      <c r="R66" s="13" t="s">
        <v>133</v>
      </c>
      <c r="S66" s="13">
        <v>53</v>
      </c>
      <c r="T66" s="13">
        <v>26</v>
      </c>
      <c r="U66" s="13">
        <v>43</v>
      </c>
      <c r="V66" s="13">
        <v>19</v>
      </c>
      <c r="W66" s="13">
        <v>30</v>
      </c>
      <c r="X66" s="13">
        <v>4</v>
      </c>
      <c r="Y66" s="13">
        <v>27</v>
      </c>
      <c r="Z66" s="13">
        <v>13</v>
      </c>
      <c r="AA66" s="13">
        <v>109</v>
      </c>
      <c r="AB66" s="13">
        <v>66</v>
      </c>
      <c r="AC66" s="13">
        <v>31</v>
      </c>
      <c r="AD66" s="13">
        <v>3</v>
      </c>
      <c r="AE66" s="13">
        <v>73</v>
      </c>
      <c r="AF66" s="13">
        <v>27</v>
      </c>
      <c r="AG66" s="12">
        <f>S66+U66+W66+Y66+AA66+AC66+AE66</f>
        <v>366</v>
      </c>
      <c r="AH66" s="12">
        <f>T66+V66+X66+Z66+AB66+AD66+AF66</f>
        <v>158</v>
      </c>
      <c r="AI66" s="13" t="s">
        <v>133</v>
      </c>
      <c r="AJ66" s="13">
        <v>16</v>
      </c>
      <c r="AK66" s="13">
        <v>6</v>
      </c>
      <c r="AL66" s="13">
        <v>4</v>
      </c>
      <c r="AM66" s="13">
        <v>5</v>
      </c>
      <c r="AN66" s="13">
        <v>8</v>
      </c>
      <c r="AO66" s="13">
        <v>4</v>
      </c>
      <c r="AP66" s="13">
        <v>5</v>
      </c>
      <c r="AQ66" s="179">
        <v>48</v>
      </c>
      <c r="AR66" s="13">
        <v>48</v>
      </c>
      <c r="AS66" s="13">
        <v>48</v>
      </c>
      <c r="AT66" s="13">
        <v>0</v>
      </c>
      <c r="AU66" s="13">
        <v>86</v>
      </c>
      <c r="AV66" s="13">
        <v>0</v>
      </c>
      <c r="AW66" s="13">
        <v>7</v>
      </c>
      <c r="AX66" s="13">
        <v>0</v>
      </c>
      <c r="AY66" s="442">
        <v>93</v>
      </c>
      <c r="AZ66" s="13">
        <v>54</v>
      </c>
      <c r="BA66" s="13">
        <v>2</v>
      </c>
      <c r="BB66" s="21">
        <v>2</v>
      </c>
      <c r="BC66" s="21"/>
    </row>
    <row r="67" spans="1:55" ht="14.25" customHeight="1" x14ac:dyDescent="0.3">
      <c r="A67" s="13" t="s">
        <v>134</v>
      </c>
      <c r="B67" s="13">
        <v>271</v>
      </c>
      <c r="C67" s="13">
        <v>119</v>
      </c>
      <c r="D67" s="13">
        <v>63</v>
      </c>
      <c r="E67" s="13">
        <v>36</v>
      </c>
      <c r="F67" s="13">
        <v>35</v>
      </c>
      <c r="G67" s="13">
        <v>13</v>
      </c>
      <c r="H67" s="13">
        <v>36</v>
      </c>
      <c r="I67" s="13">
        <v>12</v>
      </c>
      <c r="J67" s="13">
        <v>84</v>
      </c>
      <c r="K67" s="13">
        <v>41</v>
      </c>
      <c r="L67" s="13">
        <v>30</v>
      </c>
      <c r="M67" s="13">
        <v>9</v>
      </c>
      <c r="N67" s="13">
        <v>25</v>
      </c>
      <c r="O67" s="13">
        <v>11</v>
      </c>
      <c r="P67" s="12">
        <f>B67+D67+F67+H67+J67+L67+N67</f>
        <v>544</v>
      </c>
      <c r="Q67" s="12">
        <f>C67+E67+G67+I67+K67+M67+O67</f>
        <v>241</v>
      </c>
      <c r="R67" s="13" t="s">
        <v>134</v>
      </c>
      <c r="S67" s="13">
        <v>39</v>
      </c>
      <c r="T67" s="13">
        <v>18</v>
      </c>
      <c r="U67" s="13">
        <v>15</v>
      </c>
      <c r="V67" s="13">
        <v>6</v>
      </c>
      <c r="W67" s="13">
        <v>7</v>
      </c>
      <c r="X67" s="13">
        <v>2</v>
      </c>
      <c r="Y67" s="13">
        <v>9</v>
      </c>
      <c r="Z67" s="13">
        <v>3</v>
      </c>
      <c r="AA67" s="13">
        <v>27</v>
      </c>
      <c r="AB67" s="13">
        <v>12</v>
      </c>
      <c r="AC67" s="13">
        <v>8</v>
      </c>
      <c r="AD67" s="13">
        <v>3</v>
      </c>
      <c r="AE67" s="13">
        <v>7</v>
      </c>
      <c r="AF67" s="13">
        <v>2</v>
      </c>
      <c r="AG67" s="12">
        <f>S67+U67+W67+Y67+AA67+AC67+AE67</f>
        <v>112</v>
      </c>
      <c r="AH67" s="12">
        <f>T67+V67+X67+Z67+AB67+AD67+AF67</f>
        <v>46</v>
      </c>
      <c r="AI67" s="13" t="s">
        <v>134</v>
      </c>
      <c r="AJ67" s="13">
        <v>6</v>
      </c>
      <c r="AK67" s="13">
        <v>2</v>
      </c>
      <c r="AL67" s="13">
        <v>1</v>
      </c>
      <c r="AM67" s="13">
        <v>2</v>
      </c>
      <c r="AN67" s="13">
        <v>2</v>
      </c>
      <c r="AO67" s="13">
        <v>1</v>
      </c>
      <c r="AP67" s="13">
        <v>2</v>
      </c>
      <c r="AQ67" s="179">
        <v>16</v>
      </c>
      <c r="AR67" s="13">
        <v>16</v>
      </c>
      <c r="AS67" s="13">
        <v>9</v>
      </c>
      <c r="AT67" s="13">
        <v>7</v>
      </c>
      <c r="AU67" s="13">
        <v>54</v>
      </c>
      <c r="AV67" s="13">
        <v>0</v>
      </c>
      <c r="AW67" s="13">
        <v>7</v>
      </c>
      <c r="AX67" s="13">
        <v>0</v>
      </c>
      <c r="AY67" s="442">
        <v>61</v>
      </c>
      <c r="AZ67" s="13">
        <v>21</v>
      </c>
      <c r="BA67" s="13">
        <v>3</v>
      </c>
      <c r="BB67" s="21">
        <v>3</v>
      </c>
      <c r="BC67" s="21"/>
    </row>
    <row r="68" spans="1:55" ht="14.25" customHeight="1" x14ac:dyDescent="0.3">
      <c r="A68" s="13" t="s">
        <v>126</v>
      </c>
      <c r="B68" s="13">
        <v>249</v>
      </c>
      <c r="C68" s="13">
        <v>135</v>
      </c>
      <c r="D68" s="13">
        <v>87</v>
      </c>
      <c r="E68" s="13">
        <v>60</v>
      </c>
      <c r="F68" s="13">
        <v>71</v>
      </c>
      <c r="G68" s="13">
        <v>16</v>
      </c>
      <c r="H68" s="13">
        <v>0</v>
      </c>
      <c r="I68" s="13">
        <v>0</v>
      </c>
      <c r="J68" s="13">
        <v>92</v>
      </c>
      <c r="K68" s="13">
        <v>59</v>
      </c>
      <c r="L68" s="13">
        <v>23</v>
      </c>
      <c r="M68" s="13">
        <v>6</v>
      </c>
      <c r="N68" s="13">
        <v>27</v>
      </c>
      <c r="O68" s="13">
        <v>8</v>
      </c>
      <c r="P68" s="12">
        <f t="shared" ref="P68:P89" si="21">B68+D68+F68+H68+J68+L68+N68</f>
        <v>549</v>
      </c>
      <c r="Q68" s="12">
        <f t="shared" ref="Q68:Q89" si="22">C68+E68+G68+I68+K68+M68+O68</f>
        <v>284</v>
      </c>
      <c r="R68" s="13" t="s">
        <v>126</v>
      </c>
      <c r="S68" s="13">
        <v>78</v>
      </c>
      <c r="T68" s="13">
        <v>44</v>
      </c>
      <c r="U68" s="13">
        <v>44</v>
      </c>
      <c r="V68" s="13">
        <v>35</v>
      </c>
      <c r="W68" s="13">
        <v>23</v>
      </c>
      <c r="X68" s="13">
        <v>3</v>
      </c>
      <c r="Y68" s="13">
        <v>0</v>
      </c>
      <c r="Z68" s="13">
        <v>0</v>
      </c>
      <c r="AA68" s="13">
        <v>28</v>
      </c>
      <c r="AB68" s="13">
        <v>17</v>
      </c>
      <c r="AC68" s="13">
        <v>13</v>
      </c>
      <c r="AD68" s="13">
        <v>4</v>
      </c>
      <c r="AE68" s="13">
        <v>17</v>
      </c>
      <c r="AF68" s="13">
        <v>5</v>
      </c>
      <c r="AG68" s="12">
        <f t="shared" ref="AG68:AG89" si="23">S68+U68+W68+Y68+AA68+AC68+AE68</f>
        <v>203</v>
      </c>
      <c r="AH68" s="12">
        <f t="shared" ref="AH68:AH89" si="24">T68+V68+X68+Z68+AB68+AD68+AF68</f>
        <v>108</v>
      </c>
      <c r="AI68" s="13" t="s">
        <v>126</v>
      </c>
      <c r="AJ68" s="13">
        <v>5</v>
      </c>
      <c r="AK68" s="13">
        <v>2</v>
      </c>
      <c r="AL68" s="13">
        <v>2</v>
      </c>
      <c r="AM68" s="13">
        <v>0</v>
      </c>
      <c r="AN68" s="13">
        <v>2</v>
      </c>
      <c r="AO68" s="13">
        <v>1</v>
      </c>
      <c r="AP68" s="13">
        <v>1</v>
      </c>
      <c r="AQ68" s="179">
        <v>13</v>
      </c>
      <c r="AR68" s="13">
        <v>13</v>
      </c>
      <c r="AS68" s="13">
        <v>13</v>
      </c>
      <c r="AT68" s="13">
        <v>0</v>
      </c>
      <c r="AU68" s="13">
        <v>22</v>
      </c>
      <c r="AV68" s="13">
        <v>5</v>
      </c>
      <c r="AW68" s="13">
        <v>0</v>
      </c>
      <c r="AX68" s="13">
        <v>1</v>
      </c>
      <c r="AY68" s="442">
        <v>28</v>
      </c>
      <c r="AZ68" s="13">
        <v>10</v>
      </c>
      <c r="BA68" s="13">
        <v>1</v>
      </c>
      <c r="BB68" s="21">
        <v>1</v>
      </c>
      <c r="BC68" s="21"/>
    </row>
    <row r="69" spans="1:55" ht="14.25" customHeight="1" x14ac:dyDescent="0.3">
      <c r="A69" s="13" t="s">
        <v>127</v>
      </c>
      <c r="B69" s="13">
        <v>92</v>
      </c>
      <c r="C69" s="13">
        <v>43</v>
      </c>
      <c r="D69" s="13">
        <v>22</v>
      </c>
      <c r="E69" s="13">
        <v>14</v>
      </c>
      <c r="F69" s="13">
        <v>8</v>
      </c>
      <c r="G69" s="13">
        <v>3</v>
      </c>
      <c r="H69" s="13">
        <v>36</v>
      </c>
      <c r="I69" s="13">
        <v>16</v>
      </c>
      <c r="J69" s="13">
        <v>34</v>
      </c>
      <c r="K69" s="13">
        <v>26</v>
      </c>
      <c r="L69" s="13">
        <v>9</v>
      </c>
      <c r="M69" s="13">
        <v>1</v>
      </c>
      <c r="N69" s="13">
        <v>38</v>
      </c>
      <c r="O69" s="13">
        <v>15</v>
      </c>
      <c r="P69" s="12">
        <f t="shared" si="21"/>
        <v>239</v>
      </c>
      <c r="Q69" s="12">
        <f t="shared" si="22"/>
        <v>118</v>
      </c>
      <c r="R69" s="13" t="s">
        <v>127</v>
      </c>
      <c r="S69" s="13">
        <v>20</v>
      </c>
      <c r="T69" s="13">
        <v>12</v>
      </c>
      <c r="U69" s="13">
        <v>1</v>
      </c>
      <c r="V69" s="13">
        <v>1</v>
      </c>
      <c r="W69" s="13">
        <v>2</v>
      </c>
      <c r="X69" s="13">
        <v>0</v>
      </c>
      <c r="Y69" s="13">
        <v>1</v>
      </c>
      <c r="Z69" s="13">
        <v>0</v>
      </c>
      <c r="AA69" s="13">
        <v>9</v>
      </c>
      <c r="AB69" s="13">
        <v>6</v>
      </c>
      <c r="AC69" s="13">
        <v>7</v>
      </c>
      <c r="AD69" s="13">
        <v>0</v>
      </c>
      <c r="AE69" s="13">
        <v>21</v>
      </c>
      <c r="AF69" s="13">
        <v>7</v>
      </c>
      <c r="AG69" s="12">
        <f t="shared" si="23"/>
        <v>61</v>
      </c>
      <c r="AH69" s="12">
        <f t="shared" si="24"/>
        <v>26</v>
      </c>
      <c r="AI69" s="13" t="s">
        <v>127</v>
      </c>
      <c r="AJ69" s="13">
        <v>2</v>
      </c>
      <c r="AK69" s="13">
        <v>1</v>
      </c>
      <c r="AL69" s="13">
        <v>1</v>
      </c>
      <c r="AM69" s="13">
        <v>1</v>
      </c>
      <c r="AN69" s="13">
        <v>1</v>
      </c>
      <c r="AO69" s="13">
        <v>1</v>
      </c>
      <c r="AP69" s="13">
        <v>1</v>
      </c>
      <c r="AQ69" s="179">
        <v>8</v>
      </c>
      <c r="AR69" s="13">
        <v>8</v>
      </c>
      <c r="AS69" s="13">
        <v>8</v>
      </c>
      <c r="AT69" s="13">
        <v>0</v>
      </c>
      <c r="AU69" s="13">
        <v>19</v>
      </c>
      <c r="AV69" s="13">
        <v>0</v>
      </c>
      <c r="AW69" s="13">
        <v>0</v>
      </c>
      <c r="AX69" s="13">
        <v>0</v>
      </c>
      <c r="AY69" s="442">
        <v>19</v>
      </c>
      <c r="AZ69" s="13">
        <v>20</v>
      </c>
      <c r="BA69" s="13">
        <v>1</v>
      </c>
      <c r="BB69" s="21">
        <v>1</v>
      </c>
      <c r="BC69" s="21"/>
    </row>
    <row r="70" spans="1:55" ht="14.25" customHeight="1" x14ac:dyDescent="0.3">
      <c r="A70" s="13" t="s">
        <v>128</v>
      </c>
      <c r="B70" s="13">
        <v>178</v>
      </c>
      <c r="C70" s="13">
        <v>89</v>
      </c>
      <c r="D70" s="13">
        <v>53</v>
      </c>
      <c r="E70" s="13">
        <v>29</v>
      </c>
      <c r="F70" s="13">
        <v>45</v>
      </c>
      <c r="G70" s="13">
        <v>9</v>
      </c>
      <c r="H70" s="13">
        <v>41</v>
      </c>
      <c r="I70" s="13">
        <v>23</v>
      </c>
      <c r="J70" s="13">
        <v>67</v>
      </c>
      <c r="K70" s="13">
        <v>46</v>
      </c>
      <c r="L70" s="13">
        <v>48</v>
      </c>
      <c r="M70" s="13">
        <v>17</v>
      </c>
      <c r="N70" s="13">
        <v>50</v>
      </c>
      <c r="O70" s="13">
        <v>32</v>
      </c>
      <c r="P70" s="12">
        <f t="shared" si="21"/>
        <v>482</v>
      </c>
      <c r="Q70" s="12">
        <f t="shared" si="22"/>
        <v>245</v>
      </c>
      <c r="R70" s="13" t="s">
        <v>128</v>
      </c>
      <c r="S70" s="13">
        <v>29</v>
      </c>
      <c r="T70" s="13">
        <v>17</v>
      </c>
      <c r="U70" s="13">
        <v>12</v>
      </c>
      <c r="V70" s="13">
        <v>3</v>
      </c>
      <c r="W70" s="13">
        <v>8</v>
      </c>
      <c r="X70" s="13">
        <v>0</v>
      </c>
      <c r="Y70" s="13">
        <v>0</v>
      </c>
      <c r="Z70" s="13">
        <v>0</v>
      </c>
      <c r="AA70" s="13">
        <v>15</v>
      </c>
      <c r="AB70" s="13">
        <v>6</v>
      </c>
      <c r="AC70" s="13">
        <v>21</v>
      </c>
      <c r="AD70" s="13">
        <v>3</v>
      </c>
      <c r="AE70" s="13">
        <v>16</v>
      </c>
      <c r="AF70" s="13">
        <v>9</v>
      </c>
      <c r="AG70" s="12">
        <f t="shared" si="23"/>
        <v>101</v>
      </c>
      <c r="AH70" s="12">
        <f t="shared" si="24"/>
        <v>38</v>
      </c>
      <c r="AI70" s="13" t="s">
        <v>128</v>
      </c>
      <c r="AJ70" s="13">
        <v>4</v>
      </c>
      <c r="AK70" s="13">
        <v>2</v>
      </c>
      <c r="AL70" s="13">
        <v>1</v>
      </c>
      <c r="AM70" s="13">
        <v>1</v>
      </c>
      <c r="AN70" s="13">
        <v>2</v>
      </c>
      <c r="AO70" s="13">
        <v>1</v>
      </c>
      <c r="AP70" s="13">
        <v>1</v>
      </c>
      <c r="AQ70" s="179">
        <v>12</v>
      </c>
      <c r="AR70" s="13">
        <v>9</v>
      </c>
      <c r="AS70" s="13">
        <v>9</v>
      </c>
      <c r="AT70" s="13">
        <v>0</v>
      </c>
      <c r="AU70" s="13">
        <v>19</v>
      </c>
      <c r="AV70" s="13">
        <v>0</v>
      </c>
      <c r="AW70" s="13">
        <v>0</v>
      </c>
      <c r="AX70" s="13">
        <v>1</v>
      </c>
      <c r="AY70" s="442">
        <v>20</v>
      </c>
      <c r="AZ70" s="13">
        <v>9</v>
      </c>
      <c r="BA70" s="13">
        <v>1</v>
      </c>
      <c r="BB70" s="21">
        <v>1</v>
      </c>
      <c r="BC70" s="21"/>
    </row>
    <row r="71" spans="1:55" ht="14.25" customHeight="1" x14ac:dyDescent="0.3">
      <c r="A71" s="13" t="s">
        <v>129</v>
      </c>
      <c r="B71" s="13">
        <v>336</v>
      </c>
      <c r="C71" s="13">
        <v>154</v>
      </c>
      <c r="D71" s="13">
        <v>87</v>
      </c>
      <c r="E71" s="13">
        <v>45</v>
      </c>
      <c r="F71" s="13">
        <v>48</v>
      </c>
      <c r="G71" s="13">
        <v>12</v>
      </c>
      <c r="H71" s="13">
        <v>145</v>
      </c>
      <c r="I71" s="13">
        <v>62</v>
      </c>
      <c r="J71" s="13">
        <v>169</v>
      </c>
      <c r="K71" s="13">
        <v>97</v>
      </c>
      <c r="L71" s="13">
        <v>41</v>
      </c>
      <c r="M71" s="13">
        <v>12</v>
      </c>
      <c r="N71" s="13">
        <v>128</v>
      </c>
      <c r="O71" s="13">
        <v>40</v>
      </c>
      <c r="P71" s="12">
        <f t="shared" si="21"/>
        <v>954</v>
      </c>
      <c r="Q71" s="12">
        <f t="shared" si="22"/>
        <v>422</v>
      </c>
      <c r="R71" s="13" t="s">
        <v>129</v>
      </c>
      <c r="S71" s="13">
        <v>40</v>
      </c>
      <c r="T71" s="13">
        <v>17</v>
      </c>
      <c r="U71" s="13">
        <v>4</v>
      </c>
      <c r="V71" s="13">
        <v>2</v>
      </c>
      <c r="W71" s="13">
        <v>17</v>
      </c>
      <c r="X71" s="13">
        <v>5</v>
      </c>
      <c r="Y71" s="13">
        <v>14</v>
      </c>
      <c r="Z71" s="13">
        <v>9</v>
      </c>
      <c r="AA71" s="13">
        <v>37</v>
      </c>
      <c r="AB71" s="13">
        <v>19</v>
      </c>
      <c r="AC71" s="13">
        <v>11</v>
      </c>
      <c r="AD71" s="13">
        <v>4</v>
      </c>
      <c r="AE71" s="13">
        <v>33</v>
      </c>
      <c r="AF71" s="13">
        <v>11</v>
      </c>
      <c r="AG71" s="12">
        <f t="shared" si="23"/>
        <v>156</v>
      </c>
      <c r="AH71" s="12">
        <f t="shared" si="24"/>
        <v>67</v>
      </c>
      <c r="AI71" s="13" t="s">
        <v>129</v>
      </c>
      <c r="AJ71" s="13">
        <v>8</v>
      </c>
      <c r="AK71" s="13">
        <v>2</v>
      </c>
      <c r="AL71" s="13">
        <v>1</v>
      </c>
      <c r="AM71" s="13">
        <v>4</v>
      </c>
      <c r="AN71" s="13">
        <v>4</v>
      </c>
      <c r="AO71" s="13">
        <v>1</v>
      </c>
      <c r="AP71" s="13">
        <v>3</v>
      </c>
      <c r="AQ71" s="179">
        <v>23</v>
      </c>
      <c r="AR71" s="13">
        <v>23</v>
      </c>
      <c r="AS71" s="13">
        <v>23</v>
      </c>
      <c r="AT71" s="13">
        <v>0</v>
      </c>
      <c r="AU71" s="13">
        <v>45</v>
      </c>
      <c r="AV71" s="13">
        <v>4</v>
      </c>
      <c r="AW71" s="13">
        <v>3</v>
      </c>
      <c r="AX71" s="13">
        <v>0</v>
      </c>
      <c r="AY71" s="442">
        <v>52</v>
      </c>
      <c r="AZ71" s="13">
        <v>27</v>
      </c>
      <c r="BA71" s="13">
        <v>2</v>
      </c>
      <c r="BB71" s="21">
        <v>2</v>
      </c>
      <c r="BC71" s="21"/>
    </row>
    <row r="72" spans="1:55" ht="14.25" customHeight="1" x14ac:dyDescent="0.3">
      <c r="A72" s="13" t="s">
        <v>131</v>
      </c>
      <c r="B72" s="13">
        <v>392</v>
      </c>
      <c r="C72" s="13">
        <v>169</v>
      </c>
      <c r="D72" s="13">
        <v>48</v>
      </c>
      <c r="E72" s="13">
        <v>33</v>
      </c>
      <c r="F72" s="13">
        <v>37</v>
      </c>
      <c r="G72" s="13">
        <v>8</v>
      </c>
      <c r="H72" s="13">
        <v>100</v>
      </c>
      <c r="I72" s="13">
        <v>47</v>
      </c>
      <c r="J72" s="13">
        <v>99</v>
      </c>
      <c r="K72" s="13">
        <v>63</v>
      </c>
      <c r="L72" s="13">
        <v>46</v>
      </c>
      <c r="M72" s="13">
        <v>14</v>
      </c>
      <c r="N72" s="13">
        <v>103</v>
      </c>
      <c r="O72" s="13">
        <v>50</v>
      </c>
      <c r="P72" s="12">
        <f t="shared" si="21"/>
        <v>825</v>
      </c>
      <c r="Q72" s="12">
        <f t="shared" si="22"/>
        <v>384</v>
      </c>
      <c r="R72" s="13" t="s">
        <v>131</v>
      </c>
      <c r="S72" s="13">
        <v>47</v>
      </c>
      <c r="T72" s="13">
        <v>17</v>
      </c>
      <c r="U72" s="13">
        <v>4</v>
      </c>
      <c r="V72" s="13">
        <v>2</v>
      </c>
      <c r="W72" s="13">
        <v>4</v>
      </c>
      <c r="X72" s="13">
        <v>2</v>
      </c>
      <c r="Y72" s="13">
        <v>5</v>
      </c>
      <c r="Z72" s="13">
        <v>3</v>
      </c>
      <c r="AA72" s="13">
        <v>40</v>
      </c>
      <c r="AB72" s="13">
        <v>22</v>
      </c>
      <c r="AC72" s="13">
        <v>30</v>
      </c>
      <c r="AD72" s="13">
        <v>10</v>
      </c>
      <c r="AE72" s="13">
        <v>54</v>
      </c>
      <c r="AF72" s="13">
        <v>23</v>
      </c>
      <c r="AG72" s="12">
        <f t="shared" si="23"/>
        <v>184</v>
      </c>
      <c r="AH72" s="12">
        <f t="shared" si="24"/>
        <v>79</v>
      </c>
      <c r="AI72" s="13" t="s">
        <v>131</v>
      </c>
      <c r="AJ72" s="13">
        <v>8</v>
      </c>
      <c r="AK72" s="13">
        <v>1</v>
      </c>
      <c r="AL72" s="13">
        <v>1</v>
      </c>
      <c r="AM72" s="13">
        <v>2</v>
      </c>
      <c r="AN72" s="13">
        <v>2</v>
      </c>
      <c r="AO72" s="13">
        <v>1</v>
      </c>
      <c r="AP72" s="13">
        <v>3</v>
      </c>
      <c r="AQ72" s="179">
        <v>18</v>
      </c>
      <c r="AR72" s="13">
        <v>16</v>
      </c>
      <c r="AS72" s="13">
        <v>11</v>
      </c>
      <c r="AT72" s="13">
        <v>5</v>
      </c>
      <c r="AU72" s="13">
        <v>25</v>
      </c>
      <c r="AV72" s="13">
        <v>6</v>
      </c>
      <c r="AW72" s="13">
        <v>0</v>
      </c>
      <c r="AX72" s="13">
        <v>0</v>
      </c>
      <c r="AY72" s="442">
        <v>31</v>
      </c>
      <c r="AZ72" s="13">
        <v>18</v>
      </c>
      <c r="BA72" s="13">
        <v>1</v>
      </c>
      <c r="BB72" s="21">
        <v>1</v>
      </c>
      <c r="BC72" s="21"/>
    </row>
    <row r="73" spans="1:55" ht="14.25" customHeight="1" x14ac:dyDescent="0.3">
      <c r="A73" s="13" t="s">
        <v>132</v>
      </c>
      <c r="B73" s="13">
        <v>146</v>
      </c>
      <c r="C73" s="13">
        <v>57</v>
      </c>
      <c r="D73" s="13">
        <v>84</v>
      </c>
      <c r="E73" s="13">
        <v>40</v>
      </c>
      <c r="F73" s="13">
        <v>17</v>
      </c>
      <c r="G73" s="13">
        <v>1</v>
      </c>
      <c r="H73" s="13">
        <v>40</v>
      </c>
      <c r="I73" s="13">
        <v>17</v>
      </c>
      <c r="J73" s="13">
        <v>82</v>
      </c>
      <c r="K73" s="13">
        <v>35</v>
      </c>
      <c r="L73" s="13">
        <v>18</v>
      </c>
      <c r="M73" s="13">
        <v>3</v>
      </c>
      <c r="N73" s="13">
        <v>32</v>
      </c>
      <c r="O73" s="13">
        <v>10</v>
      </c>
      <c r="P73" s="12">
        <f t="shared" si="21"/>
        <v>419</v>
      </c>
      <c r="Q73" s="12">
        <f t="shared" si="22"/>
        <v>163</v>
      </c>
      <c r="R73" s="13" t="s">
        <v>132</v>
      </c>
      <c r="S73" s="13">
        <v>24</v>
      </c>
      <c r="T73" s="13">
        <v>9</v>
      </c>
      <c r="U73" s="13">
        <v>21</v>
      </c>
      <c r="V73" s="13">
        <v>7</v>
      </c>
      <c r="W73" s="13">
        <v>2</v>
      </c>
      <c r="X73" s="13">
        <v>0</v>
      </c>
      <c r="Y73" s="13">
        <v>5</v>
      </c>
      <c r="Z73" s="13">
        <v>2</v>
      </c>
      <c r="AA73" s="13">
        <v>33</v>
      </c>
      <c r="AB73" s="13">
        <v>11</v>
      </c>
      <c r="AC73" s="13">
        <v>11</v>
      </c>
      <c r="AD73" s="13">
        <v>0</v>
      </c>
      <c r="AE73" s="13">
        <v>17</v>
      </c>
      <c r="AF73" s="13">
        <v>7</v>
      </c>
      <c r="AG73" s="12">
        <f t="shared" si="23"/>
        <v>113</v>
      </c>
      <c r="AH73" s="12">
        <f t="shared" si="24"/>
        <v>36</v>
      </c>
      <c r="AI73" s="13" t="s">
        <v>132</v>
      </c>
      <c r="AJ73" s="13">
        <v>4</v>
      </c>
      <c r="AK73" s="13">
        <v>2</v>
      </c>
      <c r="AL73" s="13">
        <v>1</v>
      </c>
      <c r="AM73" s="13">
        <v>1</v>
      </c>
      <c r="AN73" s="13">
        <v>2</v>
      </c>
      <c r="AO73" s="13">
        <v>1</v>
      </c>
      <c r="AP73" s="13">
        <v>1</v>
      </c>
      <c r="AQ73" s="179">
        <v>12</v>
      </c>
      <c r="AR73" s="13">
        <v>12</v>
      </c>
      <c r="AS73" s="13">
        <v>12</v>
      </c>
      <c r="AT73" s="13">
        <v>0</v>
      </c>
      <c r="AU73" s="13">
        <v>19</v>
      </c>
      <c r="AV73" s="13">
        <v>1</v>
      </c>
      <c r="AW73" s="13">
        <v>0</v>
      </c>
      <c r="AX73" s="13">
        <v>0</v>
      </c>
      <c r="AY73" s="442">
        <v>20</v>
      </c>
      <c r="AZ73" s="13">
        <v>17</v>
      </c>
      <c r="BA73" s="13">
        <v>1</v>
      </c>
      <c r="BB73" s="21">
        <v>1</v>
      </c>
      <c r="BC73" s="21"/>
    </row>
    <row r="74" spans="1:55" ht="14.25" customHeight="1" x14ac:dyDescent="0.3">
      <c r="A74" s="13" t="s">
        <v>136</v>
      </c>
      <c r="B74" s="13">
        <v>52</v>
      </c>
      <c r="C74" s="13">
        <v>24</v>
      </c>
      <c r="D74" s="13">
        <v>17</v>
      </c>
      <c r="E74" s="13">
        <v>11</v>
      </c>
      <c r="F74" s="13">
        <v>0</v>
      </c>
      <c r="G74" s="13">
        <v>0</v>
      </c>
      <c r="H74" s="13">
        <v>17</v>
      </c>
      <c r="I74" s="13">
        <v>2</v>
      </c>
      <c r="J74" s="13">
        <v>18</v>
      </c>
      <c r="K74" s="13">
        <v>5</v>
      </c>
      <c r="L74" s="13">
        <v>0</v>
      </c>
      <c r="M74" s="13">
        <v>0</v>
      </c>
      <c r="N74" s="13">
        <v>6</v>
      </c>
      <c r="O74" s="13">
        <v>0</v>
      </c>
      <c r="P74" s="12">
        <f t="shared" si="21"/>
        <v>110</v>
      </c>
      <c r="Q74" s="12">
        <f t="shared" si="22"/>
        <v>42</v>
      </c>
      <c r="R74" s="13" t="s">
        <v>136</v>
      </c>
      <c r="S74" s="13">
        <v>1</v>
      </c>
      <c r="T74" s="13">
        <v>1</v>
      </c>
      <c r="U74" s="13">
        <v>6</v>
      </c>
      <c r="V74" s="13">
        <v>5</v>
      </c>
      <c r="W74" s="13">
        <v>0</v>
      </c>
      <c r="X74" s="13">
        <v>0</v>
      </c>
      <c r="Y74" s="13">
        <v>5</v>
      </c>
      <c r="Z74" s="13">
        <v>1</v>
      </c>
      <c r="AA74" s="13">
        <v>9</v>
      </c>
      <c r="AB74" s="13">
        <v>2</v>
      </c>
      <c r="AC74" s="13">
        <v>0</v>
      </c>
      <c r="AD74" s="13">
        <v>0</v>
      </c>
      <c r="AE74" s="13">
        <v>4</v>
      </c>
      <c r="AF74" s="13">
        <v>0</v>
      </c>
      <c r="AG74" s="12">
        <f t="shared" si="23"/>
        <v>25</v>
      </c>
      <c r="AH74" s="12">
        <f t="shared" si="24"/>
        <v>9</v>
      </c>
      <c r="AI74" s="13" t="s">
        <v>136</v>
      </c>
      <c r="AJ74" s="13">
        <v>1</v>
      </c>
      <c r="AK74" s="13">
        <v>1</v>
      </c>
      <c r="AL74" s="13">
        <v>0</v>
      </c>
      <c r="AM74" s="13">
        <v>1</v>
      </c>
      <c r="AN74" s="13">
        <v>1</v>
      </c>
      <c r="AO74" s="13">
        <v>0</v>
      </c>
      <c r="AP74" s="13">
        <v>1</v>
      </c>
      <c r="AQ74" s="179">
        <v>5</v>
      </c>
      <c r="AR74" s="13">
        <v>6</v>
      </c>
      <c r="AS74" s="13">
        <v>6</v>
      </c>
      <c r="AT74" s="13">
        <v>0</v>
      </c>
      <c r="AU74" s="13">
        <v>5</v>
      </c>
      <c r="AV74" s="13">
        <v>0</v>
      </c>
      <c r="AW74" s="13">
        <v>0</v>
      </c>
      <c r="AX74" s="13">
        <v>0</v>
      </c>
      <c r="AY74" s="442">
        <v>5</v>
      </c>
      <c r="AZ74" s="13">
        <v>5</v>
      </c>
      <c r="BA74" s="13">
        <v>1</v>
      </c>
      <c r="BB74" s="21">
        <v>1</v>
      </c>
      <c r="BC74" s="21"/>
    </row>
    <row r="75" spans="1:55" ht="14.25" customHeight="1" x14ac:dyDescent="0.3">
      <c r="A75" s="13" t="s">
        <v>137</v>
      </c>
      <c r="B75" s="13">
        <v>112</v>
      </c>
      <c r="C75" s="13">
        <v>62</v>
      </c>
      <c r="D75" s="13">
        <v>45</v>
      </c>
      <c r="E75" s="13">
        <v>19</v>
      </c>
      <c r="F75" s="13">
        <v>6</v>
      </c>
      <c r="G75" s="13">
        <v>2</v>
      </c>
      <c r="H75" s="13">
        <v>28</v>
      </c>
      <c r="I75" s="13">
        <v>10</v>
      </c>
      <c r="J75" s="13">
        <v>27</v>
      </c>
      <c r="K75" s="13">
        <v>10</v>
      </c>
      <c r="L75" s="13">
        <v>5</v>
      </c>
      <c r="M75" s="13">
        <v>0</v>
      </c>
      <c r="N75" s="13">
        <v>13</v>
      </c>
      <c r="O75" s="13">
        <v>5</v>
      </c>
      <c r="P75" s="12">
        <f t="shared" si="21"/>
        <v>236</v>
      </c>
      <c r="Q75" s="12">
        <f t="shared" si="22"/>
        <v>108</v>
      </c>
      <c r="R75" s="13" t="s">
        <v>137</v>
      </c>
      <c r="S75" s="13">
        <v>32</v>
      </c>
      <c r="T75" s="13">
        <v>12</v>
      </c>
      <c r="U75" s="13">
        <v>12</v>
      </c>
      <c r="V75" s="13">
        <v>6</v>
      </c>
      <c r="W75" s="13">
        <v>0</v>
      </c>
      <c r="X75" s="13">
        <v>0</v>
      </c>
      <c r="Y75" s="13">
        <v>12</v>
      </c>
      <c r="Z75" s="13">
        <v>6</v>
      </c>
      <c r="AA75" s="13">
        <v>10</v>
      </c>
      <c r="AB75" s="13">
        <v>5</v>
      </c>
      <c r="AC75" s="13">
        <v>2</v>
      </c>
      <c r="AD75" s="13">
        <v>0</v>
      </c>
      <c r="AE75" s="13">
        <v>6</v>
      </c>
      <c r="AF75" s="13">
        <v>3</v>
      </c>
      <c r="AG75" s="12">
        <f t="shared" si="23"/>
        <v>74</v>
      </c>
      <c r="AH75" s="12">
        <f t="shared" si="24"/>
        <v>32</v>
      </c>
      <c r="AI75" s="13" t="s">
        <v>137</v>
      </c>
      <c r="AJ75" s="13">
        <v>3</v>
      </c>
      <c r="AK75" s="13">
        <v>1</v>
      </c>
      <c r="AL75" s="13">
        <v>1</v>
      </c>
      <c r="AM75" s="13">
        <v>1</v>
      </c>
      <c r="AN75" s="13">
        <v>1</v>
      </c>
      <c r="AO75" s="13">
        <v>1</v>
      </c>
      <c r="AP75" s="13">
        <v>1</v>
      </c>
      <c r="AQ75" s="179">
        <v>9</v>
      </c>
      <c r="AR75" s="13">
        <v>9</v>
      </c>
      <c r="AS75" s="13">
        <v>9</v>
      </c>
      <c r="AT75" s="13">
        <v>0</v>
      </c>
      <c r="AU75" s="13">
        <v>15</v>
      </c>
      <c r="AV75" s="13">
        <v>0</v>
      </c>
      <c r="AW75" s="13">
        <v>3</v>
      </c>
      <c r="AX75" s="13">
        <v>0</v>
      </c>
      <c r="AY75" s="442">
        <v>18</v>
      </c>
      <c r="AZ75" s="13">
        <v>8</v>
      </c>
      <c r="BA75" s="13">
        <v>1</v>
      </c>
      <c r="BB75" s="21">
        <v>1</v>
      </c>
      <c r="BC75" s="21"/>
    </row>
    <row r="76" spans="1:55" ht="14.25" customHeight="1" x14ac:dyDescent="0.3">
      <c r="A76" s="13" t="s">
        <v>139</v>
      </c>
      <c r="B76" s="13">
        <v>27</v>
      </c>
      <c r="C76" s="13">
        <v>8</v>
      </c>
      <c r="D76" s="13">
        <v>8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4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2">
        <f t="shared" si="21"/>
        <v>39</v>
      </c>
      <c r="Q76" s="12">
        <f t="shared" si="22"/>
        <v>10</v>
      </c>
      <c r="R76" s="13" t="s">
        <v>139</v>
      </c>
      <c r="S76" s="13">
        <v>2</v>
      </c>
      <c r="T76" s="13">
        <v>1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2</v>
      </c>
      <c r="AB76" s="13">
        <v>1</v>
      </c>
      <c r="AC76" s="13">
        <v>0</v>
      </c>
      <c r="AD76" s="13">
        <v>0</v>
      </c>
      <c r="AE76" s="13">
        <v>0</v>
      </c>
      <c r="AF76" s="13">
        <v>0</v>
      </c>
      <c r="AG76" s="12">
        <f t="shared" si="23"/>
        <v>4</v>
      </c>
      <c r="AH76" s="12">
        <f t="shared" si="24"/>
        <v>2</v>
      </c>
      <c r="AI76" s="13" t="s">
        <v>139</v>
      </c>
      <c r="AJ76" s="13">
        <v>1</v>
      </c>
      <c r="AK76" s="13">
        <v>1</v>
      </c>
      <c r="AL76" s="13">
        <v>0</v>
      </c>
      <c r="AM76" s="13">
        <v>0</v>
      </c>
      <c r="AN76" s="13">
        <v>1</v>
      </c>
      <c r="AO76" s="13">
        <v>0</v>
      </c>
      <c r="AP76" s="13">
        <v>0</v>
      </c>
      <c r="AQ76" s="179">
        <v>3</v>
      </c>
      <c r="AR76" s="13">
        <v>3</v>
      </c>
      <c r="AS76" s="13">
        <v>3</v>
      </c>
      <c r="AT76" s="13">
        <v>0</v>
      </c>
      <c r="AU76" s="13">
        <v>5</v>
      </c>
      <c r="AV76" s="13">
        <v>0</v>
      </c>
      <c r="AW76" s="13">
        <v>2</v>
      </c>
      <c r="AX76" s="13">
        <v>1</v>
      </c>
      <c r="AY76" s="442">
        <v>8</v>
      </c>
      <c r="AZ76" s="13">
        <v>6</v>
      </c>
      <c r="BA76" s="13">
        <v>1</v>
      </c>
      <c r="BB76" s="21">
        <v>1</v>
      </c>
      <c r="BC76" s="21"/>
    </row>
    <row r="77" spans="1:55" ht="14.25" customHeight="1" x14ac:dyDescent="0.3">
      <c r="A77" s="13" t="s">
        <v>141</v>
      </c>
      <c r="B77" s="13">
        <v>266</v>
      </c>
      <c r="C77" s="13">
        <v>103</v>
      </c>
      <c r="D77" s="13">
        <v>45</v>
      </c>
      <c r="E77" s="13">
        <v>23</v>
      </c>
      <c r="F77" s="13">
        <v>14</v>
      </c>
      <c r="G77" s="13">
        <v>1</v>
      </c>
      <c r="H77" s="13">
        <v>97</v>
      </c>
      <c r="I77" s="13">
        <v>29</v>
      </c>
      <c r="J77" s="13">
        <v>175</v>
      </c>
      <c r="K77" s="13">
        <v>88</v>
      </c>
      <c r="L77" s="13">
        <v>12</v>
      </c>
      <c r="M77" s="13">
        <v>1</v>
      </c>
      <c r="N77" s="13">
        <v>63</v>
      </c>
      <c r="O77" s="13">
        <v>21</v>
      </c>
      <c r="P77" s="12">
        <f t="shared" si="21"/>
        <v>672</v>
      </c>
      <c r="Q77" s="12">
        <f t="shared" si="22"/>
        <v>266</v>
      </c>
      <c r="R77" s="13" t="s">
        <v>141</v>
      </c>
      <c r="S77" s="13">
        <v>18</v>
      </c>
      <c r="T77" s="13">
        <v>6</v>
      </c>
      <c r="U77" s="13">
        <v>1</v>
      </c>
      <c r="V77" s="13">
        <v>1</v>
      </c>
      <c r="W77" s="13">
        <v>1</v>
      </c>
      <c r="X77" s="13">
        <v>0</v>
      </c>
      <c r="Y77" s="13">
        <v>4</v>
      </c>
      <c r="Z77" s="13">
        <v>0</v>
      </c>
      <c r="AA77" s="13">
        <v>56</v>
      </c>
      <c r="AB77" s="13">
        <v>33</v>
      </c>
      <c r="AC77" s="13">
        <v>4</v>
      </c>
      <c r="AD77" s="13">
        <v>0</v>
      </c>
      <c r="AE77" s="13">
        <v>17</v>
      </c>
      <c r="AF77" s="13">
        <v>9</v>
      </c>
      <c r="AG77" s="12">
        <f t="shared" si="23"/>
        <v>101</v>
      </c>
      <c r="AH77" s="12">
        <f t="shared" si="24"/>
        <v>49</v>
      </c>
      <c r="AI77" s="13" t="s">
        <v>141</v>
      </c>
      <c r="AJ77" s="13">
        <v>6</v>
      </c>
      <c r="AK77" s="13">
        <v>1</v>
      </c>
      <c r="AL77" s="13">
        <v>1</v>
      </c>
      <c r="AM77" s="13">
        <v>2</v>
      </c>
      <c r="AN77" s="13">
        <v>3</v>
      </c>
      <c r="AO77" s="13">
        <v>1</v>
      </c>
      <c r="AP77" s="13">
        <v>2</v>
      </c>
      <c r="AQ77" s="179">
        <v>16</v>
      </c>
      <c r="AR77" s="13">
        <v>16</v>
      </c>
      <c r="AS77" s="13">
        <v>15</v>
      </c>
      <c r="AT77" s="13">
        <v>1</v>
      </c>
      <c r="AU77" s="13">
        <v>28</v>
      </c>
      <c r="AV77" s="13">
        <v>0</v>
      </c>
      <c r="AW77" s="13">
        <v>2</v>
      </c>
      <c r="AX77" s="13">
        <v>0</v>
      </c>
      <c r="AY77" s="442">
        <v>30</v>
      </c>
      <c r="AZ77" s="13">
        <v>27</v>
      </c>
      <c r="BA77" s="13">
        <v>1</v>
      </c>
      <c r="BB77" s="21">
        <v>1</v>
      </c>
      <c r="BC77" s="21"/>
    </row>
    <row r="78" spans="1:55" ht="14.25" customHeight="1" x14ac:dyDescent="0.3">
      <c r="A78" s="13" t="s">
        <v>142</v>
      </c>
      <c r="B78" s="13">
        <v>136</v>
      </c>
      <c r="C78" s="13">
        <v>63</v>
      </c>
      <c r="D78" s="13">
        <v>23</v>
      </c>
      <c r="E78" s="13">
        <v>16</v>
      </c>
      <c r="F78" s="13">
        <v>0</v>
      </c>
      <c r="G78" s="13">
        <v>0</v>
      </c>
      <c r="H78" s="13">
        <v>18</v>
      </c>
      <c r="I78" s="13">
        <v>6</v>
      </c>
      <c r="J78" s="13">
        <v>66</v>
      </c>
      <c r="K78" s="13">
        <v>37</v>
      </c>
      <c r="L78" s="13">
        <v>4</v>
      </c>
      <c r="M78" s="13">
        <v>0</v>
      </c>
      <c r="N78" s="13">
        <v>11</v>
      </c>
      <c r="O78" s="13">
        <v>3</v>
      </c>
      <c r="P78" s="12">
        <f t="shared" si="21"/>
        <v>258</v>
      </c>
      <c r="Q78" s="12">
        <f t="shared" si="22"/>
        <v>125</v>
      </c>
      <c r="R78" s="13" t="s">
        <v>142</v>
      </c>
      <c r="S78" s="13">
        <v>1</v>
      </c>
      <c r="T78" s="13">
        <v>1</v>
      </c>
      <c r="U78" s="13">
        <v>4</v>
      </c>
      <c r="V78" s="13">
        <v>3</v>
      </c>
      <c r="W78" s="13">
        <v>0</v>
      </c>
      <c r="X78" s="13">
        <v>0</v>
      </c>
      <c r="Y78" s="13">
        <v>1</v>
      </c>
      <c r="Z78" s="13">
        <v>1</v>
      </c>
      <c r="AA78" s="13">
        <v>23</v>
      </c>
      <c r="AB78" s="13">
        <v>13</v>
      </c>
      <c r="AC78" s="13">
        <v>2</v>
      </c>
      <c r="AD78" s="13">
        <v>0</v>
      </c>
      <c r="AE78" s="13">
        <v>4</v>
      </c>
      <c r="AF78" s="13">
        <v>2</v>
      </c>
      <c r="AG78" s="12">
        <f t="shared" si="23"/>
        <v>35</v>
      </c>
      <c r="AH78" s="12">
        <f t="shared" si="24"/>
        <v>20</v>
      </c>
      <c r="AI78" s="13" t="s">
        <v>142</v>
      </c>
      <c r="AJ78" s="13">
        <v>3</v>
      </c>
      <c r="AK78" s="13">
        <v>1</v>
      </c>
      <c r="AL78" s="13">
        <v>0</v>
      </c>
      <c r="AM78" s="13">
        <v>1</v>
      </c>
      <c r="AN78" s="13">
        <v>2</v>
      </c>
      <c r="AO78" s="13">
        <v>1</v>
      </c>
      <c r="AP78" s="13">
        <v>1</v>
      </c>
      <c r="AQ78" s="179">
        <v>9</v>
      </c>
      <c r="AR78" s="13">
        <v>8</v>
      </c>
      <c r="AS78" s="13">
        <v>6</v>
      </c>
      <c r="AT78" s="13">
        <v>2</v>
      </c>
      <c r="AU78" s="13">
        <v>14</v>
      </c>
      <c r="AV78" s="13">
        <v>0</v>
      </c>
      <c r="AW78" s="13">
        <v>3</v>
      </c>
      <c r="AX78" s="13">
        <v>0</v>
      </c>
      <c r="AY78" s="442">
        <v>17</v>
      </c>
      <c r="AZ78" s="13">
        <v>5</v>
      </c>
      <c r="BA78" s="13">
        <v>1</v>
      </c>
      <c r="BB78" s="21">
        <v>1</v>
      </c>
      <c r="BC78" s="21"/>
    </row>
    <row r="79" spans="1:55" ht="14.25" customHeight="1" x14ac:dyDescent="0.3">
      <c r="A79" s="13" t="s">
        <v>143</v>
      </c>
      <c r="B79" s="13">
        <v>223</v>
      </c>
      <c r="C79" s="13">
        <v>99</v>
      </c>
      <c r="D79" s="13">
        <v>60</v>
      </c>
      <c r="E79" s="13">
        <v>37</v>
      </c>
      <c r="F79" s="13">
        <v>34</v>
      </c>
      <c r="G79" s="13">
        <v>11</v>
      </c>
      <c r="H79" s="13">
        <v>64</v>
      </c>
      <c r="I79" s="13">
        <v>19</v>
      </c>
      <c r="J79" s="13">
        <v>78</v>
      </c>
      <c r="K79" s="13">
        <v>48</v>
      </c>
      <c r="L79" s="13">
        <v>24</v>
      </c>
      <c r="M79" s="13">
        <v>7</v>
      </c>
      <c r="N79" s="13">
        <v>36</v>
      </c>
      <c r="O79" s="13">
        <v>17</v>
      </c>
      <c r="P79" s="12">
        <f t="shared" si="21"/>
        <v>519</v>
      </c>
      <c r="Q79" s="12">
        <f t="shared" si="22"/>
        <v>238</v>
      </c>
      <c r="R79" s="13" t="s">
        <v>143</v>
      </c>
      <c r="S79" s="13">
        <v>45</v>
      </c>
      <c r="T79" s="13">
        <v>24</v>
      </c>
      <c r="U79" s="13">
        <v>12</v>
      </c>
      <c r="V79" s="13">
        <v>9</v>
      </c>
      <c r="W79" s="13">
        <v>8</v>
      </c>
      <c r="X79" s="13">
        <v>3</v>
      </c>
      <c r="Y79" s="13">
        <v>11</v>
      </c>
      <c r="Z79" s="13">
        <v>6</v>
      </c>
      <c r="AA79" s="13">
        <v>30</v>
      </c>
      <c r="AB79" s="13">
        <v>18</v>
      </c>
      <c r="AC79" s="13">
        <v>9</v>
      </c>
      <c r="AD79" s="13">
        <v>3</v>
      </c>
      <c r="AE79" s="13">
        <v>15</v>
      </c>
      <c r="AF79" s="13">
        <v>7</v>
      </c>
      <c r="AG79" s="12">
        <f t="shared" si="23"/>
        <v>130</v>
      </c>
      <c r="AH79" s="12">
        <f t="shared" si="24"/>
        <v>70</v>
      </c>
      <c r="AI79" s="13" t="s">
        <v>143</v>
      </c>
      <c r="AJ79" s="13">
        <v>5</v>
      </c>
      <c r="AK79" s="13">
        <v>1</v>
      </c>
      <c r="AL79" s="13">
        <v>1</v>
      </c>
      <c r="AM79" s="13">
        <v>1</v>
      </c>
      <c r="AN79" s="13">
        <v>2</v>
      </c>
      <c r="AO79" s="13">
        <v>1</v>
      </c>
      <c r="AP79" s="13">
        <v>1</v>
      </c>
      <c r="AQ79" s="179">
        <v>12</v>
      </c>
      <c r="AR79" s="13">
        <v>12</v>
      </c>
      <c r="AS79" s="13">
        <v>12</v>
      </c>
      <c r="AT79" s="13">
        <v>0</v>
      </c>
      <c r="AU79" s="13">
        <v>35</v>
      </c>
      <c r="AV79" s="13">
        <v>4</v>
      </c>
      <c r="AW79" s="13">
        <v>0</v>
      </c>
      <c r="AX79" s="13">
        <v>0</v>
      </c>
      <c r="AY79" s="442">
        <v>39</v>
      </c>
      <c r="AZ79" s="13">
        <v>39</v>
      </c>
      <c r="BA79" s="13">
        <v>1</v>
      </c>
      <c r="BB79" s="21">
        <v>1</v>
      </c>
      <c r="BC79" s="21"/>
    </row>
    <row r="80" spans="1:55" ht="13.5" customHeight="1" x14ac:dyDescent="0.3">
      <c r="A80" s="13" t="s">
        <v>145</v>
      </c>
      <c r="B80" s="13">
        <v>37</v>
      </c>
      <c r="C80" s="13">
        <v>13</v>
      </c>
      <c r="D80" s="13">
        <v>9</v>
      </c>
      <c r="E80" s="13">
        <v>3</v>
      </c>
      <c r="F80" s="13">
        <v>0</v>
      </c>
      <c r="G80" s="13">
        <v>0</v>
      </c>
      <c r="H80" s="13">
        <v>8</v>
      </c>
      <c r="I80" s="13">
        <v>1</v>
      </c>
      <c r="J80" s="13">
        <v>17</v>
      </c>
      <c r="K80" s="13">
        <v>9</v>
      </c>
      <c r="L80" s="13">
        <v>0</v>
      </c>
      <c r="M80" s="13">
        <v>0</v>
      </c>
      <c r="N80" s="13">
        <v>6</v>
      </c>
      <c r="O80" s="13">
        <v>0</v>
      </c>
      <c r="P80" s="12">
        <f t="shared" si="21"/>
        <v>77</v>
      </c>
      <c r="Q80" s="12">
        <f t="shared" si="22"/>
        <v>26</v>
      </c>
      <c r="R80" s="13" t="s">
        <v>145</v>
      </c>
      <c r="S80" s="13">
        <v>11</v>
      </c>
      <c r="T80" s="13">
        <v>7</v>
      </c>
      <c r="U80" s="13">
        <v>2</v>
      </c>
      <c r="V80" s="13">
        <v>2</v>
      </c>
      <c r="W80" s="13">
        <v>0</v>
      </c>
      <c r="X80" s="13">
        <v>0</v>
      </c>
      <c r="Y80" s="13">
        <v>2</v>
      </c>
      <c r="Z80" s="13">
        <v>0</v>
      </c>
      <c r="AA80" s="13">
        <v>3</v>
      </c>
      <c r="AB80" s="13">
        <v>1</v>
      </c>
      <c r="AC80" s="13">
        <v>0</v>
      </c>
      <c r="AD80" s="13">
        <v>0</v>
      </c>
      <c r="AE80" s="13">
        <v>2</v>
      </c>
      <c r="AF80" s="13">
        <v>0</v>
      </c>
      <c r="AG80" s="12">
        <f t="shared" si="23"/>
        <v>20</v>
      </c>
      <c r="AH80" s="12">
        <f t="shared" si="24"/>
        <v>10</v>
      </c>
      <c r="AI80" s="13" t="s">
        <v>145</v>
      </c>
      <c r="AJ80" s="13">
        <v>1</v>
      </c>
      <c r="AK80" s="13">
        <v>1</v>
      </c>
      <c r="AL80" s="13">
        <v>0</v>
      </c>
      <c r="AM80" s="13">
        <v>1</v>
      </c>
      <c r="AN80" s="13">
        <v>1</v>
      </c>
      <c r="AO80" s="13">
        <v>0</v>
      </c>
      <c r="AP80" s="13">
        <v>1</v>
      </c>
      <c r="AQ80" s="179">
        <v>5</v>
      </c>
      <c r="AR80" s="13">
        <v>4</v>
      </c>
      <c r="AS80" s="13">
        <v>0</v>
      </c>
      <c r="AT80" s="13">
        <v>4</v>
      </c>
      <c r="AU80" s="13">
        <v>6</v>
      </c>
      <c r="AV80" s="13">
        <v>0</v>
      </c>
      <c r="AW80" s="13">
        <v>0</v>
      </c>
      <c r="AX80" s="13">
        <v>0</v>
      </c>
      <c r="AY80" s="442">
        <v>6</v>
      </c>
      <c r="AZ80" s="13">
        <v>4</v>
      </c>
      <c r="BA80" s="13">
        <v>1</v>
      </c>
      <c r="BB80" s="21">
        <v>1</v>
      </c>
      <c r="BC80" s="21"/>
    </row>
    <row r="81" spans="1:55" ht="14.25" customHeight="1" x14ac:dyDescent="0.3">
      <c r="A81" s="13" t="s">
        <v>146</v>
      </c>
      <c r="B81" s="13">
        <v>131</v>
      </c>
      <c r="C81" s="13">
        <v>35</v>
      </c>
      <c r="D81" s="13">
        <v>26</v>
      </c>
      <c r="E81" s="13">
        <v>10</v>
      </c>
      <c r="F81" s="13">
        <v>0</v>
      </c>
      <c r="G81" s="13">
        <v>0</v>
      </c>
      <c r="H81" s="13">
        <v>31</v>
      </c>
      <c r="I81" s="13">
        <v>9</v>
      </c>
      <c r="J81" s="13">
        <v>18</v>
      </c>
      <c r="K81" s="13">
        <v>10</v>
      </c>
      <c r="L81" s="13">
        <v>0</v>
      </c>
      <c r="M81" s="13">
        <v>0</v>
      </c>
      <c r="N81" s="13">
        <v>22</v>
      </c>
      <c r="O81" s="13">
        <v>7</v>
      </c>
      <c r="P81" s="12">
        <f t="shared" si="21"/>
        <v>228</v>
      </c>
      <c r="Q81" s="12">
        <f t="shared" si="22"/>
        <v>71</v>
      </c>
      <c r="R81" s="13" t="s">
        <v>146</v>
      </c>
      <c r="S81" s="13">
        <v>20</v>
      </c>
      <c r="T81" s="13">
        <v>6</v>
      </c>
      <c r="U81" s="13">
        <v>8</v>
      </c>
      <c r="V81" s="13">
        <v>2</v>
      </c>
      <c r="W81" s="13">
        <v>0</v>
      </c>
      <c r="X81" s="13">
        <v>0</v>
      </c>
      <c r="Y81" s="13">
        <v>7</v>
      </c>
      <c r="Z81" s="13">
        <v>3</v>
      </c>
      <c r="AA81" s="13">
        <v>4</v>
      </c>
      <c r="AB81" s="13">
        <v>3</v>
      </c>
      <c r="AC81" s="13">
        <v>0</v>
      </c>
      <c r="AD81" s="13">
        <v>0</v>
      </c>
      <c r="AE81" s="13">
        <v>8</v>
      </c>
      <c r="AF81" s="13">
        <v>2</v>
      </c>
      <c r="AG81" s="12">
        <f t="shared" si="23"/>
        <v>47</v>
      </c>
      <c r="AH81" s="12">
        <f t="shared" si="24"/>
        <v>16</v>
      </c>
      <c r="AI81" s="13" t="s">
        <v>146</v>
      </c>
      <c r="AJ81" s="13">
        <v>2</v>
      </c>
      <c r="AK81" s="13">
        <v>1</v>
      </c>
      <c r="AL81" s="13">
        <v>0</v>
      </c>
      <c r="AM81" s="13">
        <v>1</v>
      </c>
      <c r="AN81" s="13">
        <v>1</v>
      </c>
      <c r="AO81" s="13">
        <v>0</v>
      </c>
      <c r="AP81" s="13">
        <v>1</v>
      </c>
      <c r="AQ81" s="179">
        <v>6</v>
      </c>
      <c r="AR81" s="13">
        <v>17</v>
      </c>
      <c r="AS81" s="13">
        <v>16</v>
      </c>
      <c r="AT81" s="13">
        <v>1</v>
      </c>
      <c r="AU81" s="13">
        <v>7</v>
      </c>
      <c r="AV81" s="13">
        <v>2</v>
      </c>
      <c r="AW81" s="13">
        <v>0</v>
      </c>
      <c r="AX81" s="13">
        <v>0</v>
      </c>
      <c r="AY81" s="442">
        <v>9</v>
      </c>
      <c r="AZ81" s="13">
        <v>10</v>
      </c>
      <c r="BA81" s="13">
        <v>1</v>
      </c>
      <c r="BB81" s="21">
        <v>1</v>
      </c>
      <c r="BC81" s="21"/>
    </row>
    <row r="82" spans="1:55" s="217" customFormat="1" ht="14.25" customHeight="1" x14ac:dyDescent="0.3">
      <c r="A82" s="73" t="s">
        <v>14</v>
      </c>
      <c r="B82" s="73">
        <v>155</v>
      </c>
      <c r="C82" s="73">
        <v>47</v>
      </c>
      <c r="D82" s="73">
        <v>25</v>
      </c>
      <c r="E82" s="73">
        <v>7</v>
      </c>
      <c r="F82" s="73">
        <v>0</v>
      </c>
      <c r="G82" s="73">
        <v>0</v>
      </c>
      <c r="H82" s="73">
        <v>43</v>
      </c>
      <c r="I82" s="73">
        <v>15</v>
      </c>
      <c r="J82" s="73">
        <v>57</v>
      </c>
      <c r="K82" s="73">
        <v>26</v>
      </c>
      <c r="L82" s="73">
        <v>0</v>
      </c>
      <c r="M82" s="73">
        <v>0</v>
      </c>
      <c r="N82" s="73">
        <v>29</v>
      </c>
      <c r="O82" s="73">
        <v>9</v>
      </c>
      <c r="P82" s="12">
        <f t="shared" si="21"/>
        <v>309</v>
      </c>
      <c r="Q82" s="12">
        <f t="shared" si="22"/>
        <v>104</v>
      </c>
      <c r="R82" s="73" t="s">
        <v>14</v>
      </c>
      <c r="S82" s="73">
        <v>13</v>
      </c>
      <c r="T82" s="73">
        <v>4</v>
      </c>
      <c r="U82" s="73">
        <v>0</v>
      </c>
      <c r="V82" s="73">
        <v>0</v>
      </c>
      <c r="W82" s="73">
        <v>0</v>
      </c>
      <c r="X82" s="73">
        <v>0</v>
      </c>
      <c r="Y82" s="73">
        <v>5</v>
      </c>
      <c r="Z82" s="73">
        <v>1</v>
      </c>
      <c r="AA82" s="73">
        <v>21</v>
      </c>
      <c r="AB82" s="73">
        <v>8</v>
      </c>
      <c r="AC82" s="73">
        <v>0</v>
      </c>
      <c r="AD82" s="73">
        <v>0</v>
      </c>
      <c r="AE82" s="73">
        <v>9</v>
      </c>
      <c r="AF82" s="73">
        <v>2</v>
      </c>
      <c r="AG82" s="12">
        <f t="shared" si="23"/>
        <v>48</v>
      </c>
      <c r="AH82" s="12">
        <f t="shared" si="24"/>
        <v>15</v>
      </c>
      <c r="AI82" s="73" t="s">
        <v>14</v>
      </c>
      <c r="AJ82" s="73">
        <v>3</v>
      </c>
      <c r="AK82" s="73">
        <v>1</v>
      </c>
      <c r="AL82" s="73">
        <v>0</v>
      </c>
      <c r="AM82" s="73">
        <v>1</v>
      </c>
      <c r="AN82" s="73">
        <v>1</v>
      </c>
      <c r="AO82" s="73">
        <v>0</v>
      </c>
      <c r="AP82" s="73">
        <v>1</v>
      </c>
      <c r="AQ82" s="179">
        <v>7</v>
      </c>
      <c r="AR82" s="73">
        <v>7</v>
      </c>
      <c r="AS82" s="73">
        <v>7</v>
      </c>
      <c r="AT82" s="73">
        <v>0</v>
      </c>
      <c r="AU82" s="73">
        <v>14</v>
      </c>
      <c r="AV82" s="73">
        <v>0</v>
      </c>
      <c r="AW82" s="73">
        <v>1</v>
      </c>
      <c r="AX82" s="73">
        <v>0</v>
      </c>
      <c r="AY82" s="442">
        <v>15</v>
      </c>
      <c r="AZ82" s="73">
        <v>6</v>
      </c>
      <c r="BA82" s="73">
        <v>1</v>
      </c>
      <c r="BB82" s="275">
        <v>1</v>
      </c>
      <c r="BC82" s="275"/>
    </row>
    <row r="83" spans="1:55" ht="14.25" customHeight="1" x14ac:dyDescent="0.3">
      <c r="A83" s="13" t="s">
        <v>15</v>
      </c>
      <c r="B83" s="13">
        <v>17</v>
      </c>
      <c r="C83" s="13">
        <v>3</v>
      </c>
      <c r="D83" s="13">
        <v>5</v>
      </c>
      <c r="E83" s="13">
        <v>2</v>
      </c>
      <c r="F83" s="13">
        <v>0</v>
      </c>
      <c r="G83" s="13">
        <v>0</v>
      </c>
      <c r="H83" s="13">
        <v>0</v>
      </c>
      <c r="I83" s="13">
        <v>0</v>
      </c>
      <c r="J83" s="13">
        <v>4</v>
      </c>
      <c r="K83" s="13">
        <v>1</v>
      </c>
      <c r="L83" s="13">
        <v>0</v>
      </c>
      <c r="M83" s="13">
        <v>0</v>
      </c>
      <c r="N83" s="13">
        <v>0</v>
      </c>
      <c r="O83" s="13">
        <v>0</v>
      </c>
      <c r="P83" s="12">
        <f t="shared" si="21"/>
        <v>26</v>
      </c>
      <c r="Q83" s="12">
        <f t="shared" si="22"/>
        <v>6</v>
      </c>
      <c r="R83" s="13" t="s">
        <v>15</v>
      </c>
      <c r="S83" s="13">
        <v>1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2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2">
        <f t="shared" si="23"/>
        <v>3</v>
      </c>
      <c r="AH83" s="12">
        <f t="shared" si="24"/>
        <v>0</v>
      </c>
      <c r="AI83" s="13" t="s">
        <v>15</v>
      </c>
      <c r="AJ83" s="13">
        <v>1</v>
      </c>
      <c r="AK83" s="13">
        <v>1</v>
      </c>
      <c r="AL83" s="13">
        <v>0</v>
      </c>
      <c r="AM83" s="13">
        <v>0</v>
      </c>
      <c r="AN83" s="13">
        <v>1</v>
      </c>
      <c r="AO83" s="13">
        <v>0</v>
      </c>
      <c r="AP83" s="13">
        <v>0</v>
      </c>
      <c r="AQ83" s="179">
        <v>3</v>
      </c>
      <c r="AR83" s="13">
        <v>4</v>
      </c>
      <c r="AS83" s="13">
        <v>4</v>
      </c>
      <c r="AT83" s="13">
        <v>0</v>
      </c>
      <c r="AU83" s="13">
        <v>4</v>
      </c>
      <c r="AV83" s="13">
        <v>3</v>
      </c>
      <c r="AW83" s="13">
        <v>0</v>
      </c>
      <c r="AX83" s="13">
        <v>0</v>
      </c>
      <c r="AY83" s="442">
        <v>7</v>
      </c>
      <c r="AZ83" s="13">
        <v>3</v>
      </c>
      <c r="BA83" s="13">
        <v>1</v>
      </c>
      <c r="BB83" s="21">
        <v>1</v>
      </c>
      <c r="BC83" s="21"/>
    </row>
    <row r="84" spans="1:55" ht="14.2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2">
        <f t="shared" si="21"/>
        <v>0</v>
      </c>
      <c r="Q84" s="12">
        <f t="shared" si="22"/>
        <v>0</v>
      </c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2">
        <f t="shared" si="23"/>
        <v>0</v>
      </c>
      <c r="AH84" s="12">
        <f t="shared" si="24"/>
        <v>0</v>
      </c>
      <c r="AI84" s="13"/>
      <c r="AJ84" s="13"/>
      <c r="AK84" s="13"/>
      <c r="AL84" s="13"/>
      <c r="AM84" s="13"/>
      <c r="AN84" s="13"/>
      <c r="AO84" s="13"/>
      <c r="AP84" s="13"/>
      <c r="AQ84" s="292"/>
      <c r="AR84" s="13"/>
      <c r="AS84" s="13"/>
      <c r="AT84" s="13"/>
      <c r="AU84" s="13"/>
      <c r="AV84" s="13"/>
      <c r="AW84" s="13"/>
      <c r="AX84" s="13"/>
      <c r="AY84" s="45"/>
      <c r="AZ84" s="13"/>
      <c r="BA84" s="13"/>
      <c r="BB84" s="21"/>
      <c r="BC84" s="21"/>
    </row>
    <row r="85" spans="1:55" ht="14.2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2">
        <f t="shared" si="21"/>
        <v>0</v>
      </c>
      <c r="Q85" s="12">
        <f t="shared" si="22"/>
        <v>0</v>
      </c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2">
        <f t="shared" si="23"/>
        <v>0</v>
      </c>
      <c r="AH85" s="12">
        <f t="shared" si="24"/>
        <v>0</v>
      </c>
      <c r="AI85" s="13"/>
      <c r="AJ85" s="13"/>
      <c r="AK85" s="13"/>
      <c r="AL85" s="13"/>
      <c r="AM85" s="13"/>
      <c r="AN85" s="13"/>
      <c r="AO85" s="13"/>
      <c r="AP85" s="13"/>
      <c r="AQ85" s="292"/>
      <c r="AR85" s="13"/>
      <c r="AS85" s="13"/>
      <c r="AT85" s="13"/>
      <c r="AU85" s="13"/>
      <c r="AV85" s="13"/>
      <c r="AW85" s="13"/>
      <c r="AX85" s="13"/>
      <c r="AY85" s="45"/>
      <c r="AZ85" s="13"/>
      <c r="BA85" s="13"/>
      <c r="BB85" s="21"/>
      <c r="BC85" s="21"/>
    </row>
    <row r="86" spans="1:55" ht="14.2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2">
        <f t="shared" si="21"/>
        <v>0</v>
      </c>
      <c r="Q86" s="12">
        <f t="shared" si="22"/>
        <v>0</v>
      </c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2">
        <f t="shared" si="23"/>
        <v>0</v>
      </c>
      <c r="AH86" s="12">
        <f t="shared" si="24"/>
        <v>0</v>
      </c>
      <c r="AI86" s="13"/>
      <c r="AJ86" s="13"/>
      <c r="AK86" s="13"/>
      <c r="AL86" s="13"/>
      <c r="AM86" s="13"/>
      <c r="AN86" s="13"/>
      <c r="AO86" s="13"/>
      <c r="AP86" s="13"/>
      <c r="AQ86" s="292"/>
      <c r="AR86" s="13"/>
      <c r="AS86" s="13"/>
      <c r="AT86" s="13"/>
      <c r="AU86" s="13"/>
      <c r="AV86" s="13"/>
      <c r="AW86" s="13"/>
      <c r="AX86" s="13"/>
      <c r="AY86" s="45"/>
      <c r="AZ86" s="13"/>
      <c r="BA86" s="13"/>
      <c r="BB86" s="21"/>
      <c r="BC86" s="21"/>
    </row>
    <row r="87" spans="1:55" ht="14.2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2">
        <f t="shared" si="21"/>
        <v>0</v>
      </c>
      <c r="Q87" s="12">
        <f t="shared" si="22"/>
        <v>0</v>
      </c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2">
        <f t="shared" si="23"/>
        <v>0</v>
      </c>
      <c r="AH87" s="12">
        <f t="shared" si="24"/>
        <v>0</v>
      </c>
      <c r="AI87" s="13"/>
      <c r="AJ87" s="13"/>
      <c r="AK87" s="13"/>
      <c r="AL87" s="13"/>
      <c r="AM87" s="13"/>
      <c r="AN87" s="13"/>
      <c r="AO87" s="13"/>
      <c r="AP87" s="13"/>
      <c r="AQ87" s="292"/>
      <c r="AR87" s="13"/>
      <c r="AS87" s="13"/>
      <c r="AT87" s="13"/>
      <c r="AU87" s="13"/>
      <c r="AV87" s="13"/>
      <c r="AW87" s="13"/>
      <c r="AX87" s="13"/>
      <c r="AY87" s="45"/>
      <c r="AZ87" s="13"/>
      <c r="BA87" s="13"/>
      <c r="BB87" s="21"/>
      <c r="BC87" s="21"/>
    </row>
    <row r="88" spans="1:55" ht="14.2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2">
        <f t="shared" si="21"/>
        <v>0</v>
      </c>
      <c r="Q88" s="12">
        <f t="shared" si="22"/>
        <v>0</v>
      </c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2">
        <f t="shared" si="23"/>
        <v>0</v>
      </c>
      <c r="AH88" s="12">
        <f t="shared" si="24"/>
        <v>0</v>
      </c>
      <c r="AI88" s="13"/>
      <c r="AJ88" s="13"/>
      <c r="AK88" s="13"/>
      <c r="AL88" s="13"/>
      <c r="AM88" s="13"/>
      <c r="AN88" s="13"/>
      <c r="AO88" s="13"/>
      <c r="AP88" s="13"/>
      <c r="AQ88" s="292"/>
      <c r="AR88" s="13"/>
      <c r="AS88" s="13"/>
      <c r="AT88" s="13"/>
      <c r="AU88" s="13"/>
      <c r="AV88" s="13"/>
      <c r="AW88" s="13"/>
      <c r="AX88" s="13"/>
      <c r="AY88" s="45"/>
      <c r="AZ88" s="13"/>
      <c r="BA88" s="13"/>
      <c r="BB88" s="21"/>
      <c r="BC88" s="21"/>
    </row>
    <row r="89" spans="1:55" ht="9" customHeight="1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2">
        <f t="shared" si="21"/>
        <v>0</v>
      </c>
      <c r="Q89" s="52">
        <f t="shared" si="22"/>
        <v>0</v>
      </c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2">
        <f t="shared" si="23"/>
        <v>0</v>
      </c>
      <c r="AH89" s="52">
        <f t="shared" si="24"/>
        <v>0</v>
      </c>
      <c r="AI89" s="53"/>
      <c r="AJ89" s="53"/>
      <c r="AK89" s="53"/>
      <c r="AL89" s="53"/>
      <c r="AM89" s="53"/>
      <c r="AN89" s="53"/>
      <c r="AO89" s="53"/>
      <c r="AP89" s="53"/>
      <c r="AQ89" s="296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107"/>
      <c r="BC89" s="107"/>
    </row>
    <row r="90" spans="1:55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J90" s="28"/>
      <c r="AK90" s="28"/>
      <c r="AL90" s="28"/>
      <c r="AM90" s="28"/>
      <c r="AN90" s="28"/>
      <c r="AO90" s="28"/>
      <c r="AP90" s="28"/>
      <c r="AQ90" s="79"/>
      <c r="AR90" s="28"/>
      <c r="AS90" s="28"/>
      <c r="AT90" s="28"/>
      <c r="AU90" s="28"/>
      <c r="AV90" s="28"/>
      <c r="AW90" s="28"/>
      <c r="AX90" s="28"/>
      <c r="AY90" s="28"/>
    </row>
    <row r="91" spans="1:55" x14ac:dyDescent="0.25">
      <c r="A91" s="29" t="s">
        <v>198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 t="s">
        <v>199</v>
      </c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465" t="s">
        <v>259</v>
      </c>
      <c r="AJ91" s="465"/>
      <c r="AK91" s="465"/>
      <c r="AL91" s="465"/>
      <c r="AM91" s="465"/>
      <c r="AN91" s="465"/>
      <c r="AO91" s="465"/>
      <c r="AP91" s="465"/>
      <c r="AQ91" s="465"/>
      <c r="AR91" s="465"/>
      <c r="AS91" s="465"/>
      <c r="AT91" s="465"/>
      <c r="AU91" s="465"/>
      <c r="AV91" s="465"/>
      <c r="AW91" s="465"/>
      <c r="AX91" s="465"/>
      <c r="AY91" s="465"/>
      <c r="AZ91" s="465"/>
      <c r="BA91" s="465"/>
    </row>
    <row r="92" spans="1:55" x14ac:dyDescent="0.25">
      <c r="A92" s="29" t="s">
        <v>11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 t="s">
        <v>11</v>
      </c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465" t="s">
        <v>31</v>
      </c>
      <c r="AJ92" s="465"/>
      <c r="AK92" s="465"/>
      <c r="AL92" s="465"/>
      <c r="AM92" s="465"/>
      <c r="AN92" s="465"/>
      <c r="AO92" s="465"/>
      <c r="AP92" s="465"/>
      <c r="AQ92" s="465"/>
      <c r="AR92" s="465"/>
      <c r="AS92" s="465"/>
      <c r="AT92" s="465"/>
      <c r="AU92" s="465"/>
      <c r="AV92" s="465"/>
      <c r="AW92" s="465"/>
      <c r="AX92" s="465"/>
      <c r="AY92" s="465"/>
      <c r="AZ92" s="465"/>
      <c r="BA92" s="465"/>
    </row>
    <row r="93" spans="1:55" x14ac:dyDescent="0.25">
      <c r="A93" s="29" t="s">
        <v>149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 t="s">
        <v>149</v>
      </c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465" t="s">
        <v>149</v>
      </c>
      <c r="AJ93" s="465"/>
      <c r="AK93" s="465"/>
      <c r="AL93" s="465"/>
      <c r="AM93" s="465"/>
      <c r="AN93" s="465"/>
      <c r="AO93" s="465"/>
      <c r="AP93" s="465"/>
      <c r="AQ93" s="465"/>
      <c r="AR93" s="465"/>
      <c r="AS93" s="465"/>
      <c r="AT93" s="465"/>
      <c r="AU93" s="465"/>
      <c r="AV93" s="465"/>
      <c r="AW93" s="465"/>
      <c r="AX93" s="465"/>
      <c r="AY93" s="465"/>
      <c r="AZ93" s="465"/>
      <c r="BA93" s="465"/>
    </row>
    <row r="94" spans="1:55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J94" s="28"/>
      <c r="AK94" s="28"/>
      <c r="AL94" s="28"/>
      <c r="AM94" s="28"/>
      <c r="AN94" s="28"/>
      <c r="AO94" s="28"/>
      <c r="AP94" s="28"/>
      <c r="AQ94" s="79"/>
      <c r="AR94" s="28"/>
      <c r="AS94" s="28"/>
      <c r="AT94" s="28"/>
      <c r="AU94" s="28"/>
      <c r="AV94" s="28"/>
      <c r="AW94" s="28"/>
      <c r="AX94" s="28"/>
      <c r="AY94" s="28"/>
    </row>
    <row r="95" spans="1:55" x14ac:dyDescent="0.25">
      <c r="A95" s="78" t="s">
        <v>335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9" t="s">
        <v>368</v>
      </c>
      <c r="O95" s="29"/>
      <c r="P95" s="28"/>
      <c r="Q95" s="28"/>
      <c r="R95" s="78" t="s">
        <v>335</v>
      </c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9" t="s">
        <v>368</v>
      </c>
      <c r="AF95" s="29"/>
      <c r="AG95" s="28"/>
      <c r="AH95" s="28"/>
      <c r="AI95" s="78" t="s">
        <v>335</v>
      </c>
      <c r="AJ95" s="28"/>
      <c r="AK95" s="28"/>
      <c r="AL95" s="28"/>
      <c r="AM95" s="28"/>
      <c r="AN95" s="28"/>
      <c r="AO95" s="28"/>
      <c r="AP95" s="28"/>
      <c r="AQ95" s="79"/>
      <c r="AR95" s="28"/>
      <c r="AS95" s="28"/>
      <c r="AT95" s="28"/>
      <c r="AU95" s="28"/>
      <c r="AV95" s="28"/>
      <c r="AW95" s="28"/>
      <c r="AX95" s="29" t="s">
        <v>368</v>
      </c>
      <c r="AY95" s="29"/>
    </row>
    <row r="96" spans="1:55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J96" s="28"/>
      <c r="AK96" s="28"/>
      <c r="AL96" s="28"/>
      <c r="AM96" s="28"/>
      <c r="AN96" s="28"/>
      <c r="AO96" s="28"/>
      <c r="AP96" s="28"/>
      <c r="AQ96" s="79"/>
      <c r="AR96" s="28"/>
      <c r="AS96" s="28"/>
      <c r="AT96" s="28"/>
      <c r="AU96" s="28"/>
      <c r="AV96" s="28"/>
      <c r="AW96" s="28"/>
      <c r="AX96" s="28"/>
      <c r="AY96" s="28"/>
    </row>
    <row r="97" spans="1:55" ht="19.5" customHeight="1" x14ac:dyDescent="0.25">
      <c r="A97" s="215"/>
      <c r="B97" s="31" t="s">
        <v>353</v>
      </c>
      <c r="C97" s="32"/>
      <c r="D97" s="31" t="s">
        <v>354</v>
      </c>
      <c r="E97" s="32"/>
      <c r="F97" s="31" t="s">
        <v>355</v>
      </c>
      <c r="G97" s="32"/>
      <c r="H97" s="31" t="s">
        <v>356</v>
      </c>
      <c r="I97" s="32"/>
      <c r="J97" s="31" t="s">
        <v>357</v>
      </c>
      <c r="K97" s="32"/>
      <c r="L97" s="31" t="s">
        <v>358</v>
      </c>
      <c r="M97" s="32"/>
      <c r="N97" s="31" t="s">
        <v>359</v>
      </c>
      <c r="O97" s="32"/>
      <c r="P97" s="31" t="s">
        <v>324</v>
      </c>
      <c r="Q97" s="32"/>
      <c r="R97" s="215"/>
      <c r="S97" s="31" t="s">
        <v>353</v>
      </c>
      <c r="T97" s="32"/>
      <c r="U97" s="31" t="s">
        <v>354</v>
      </c>
      <c r="V97" s="32"/>
      <c r="W97" s="31" t="s">
        <v>355</v>
      </c>
      <c r="X97" s="32"/>
      <c r="Y97" s="31" t="s">
        <v>356</v>
      </c>
      <c r="Z97" s="32"/>
      <c r="AA97" s="31" t="s">
        <v>357</v>
      </c>
      <c r="AB97" s="32"/>
      <c r="AC97" s="31" t="s">
        <v>358</v>
      </c>
      <c r="AD97" s="32"/>
      <c r="AE97" s="31" t="s">
        <v>359</v>
      </c>
      <c r="AF97" s="32"/>
      <c r="AG97" s="31" t="s">
        <v>324</v>
      </c>
      <c r="AH97" s="32"/>
      <c r="AI97" s="10"/>
      <c r="AJ97" s="462" t="s">
        <v>360</v>
      </c>
      <c r="AK97" s="463"/>
      <c r="AL97" s="463"/>
      <c r="AM97" s="463"/>
      <c r="AN97" s="463"/>
      <c r="AO97" s="463"/>
      <c r="AP97" s="463"/>
      <c r="AQ97" s="464"/>
      <c r="AR97" s="111" t="s">
        <v>7</v>
      </c>
      <c r="AS97" s="118"/>
      <c r="AT97" s="117"/>
      <c r="AU97" s="306" t="s">
        <v>527</v>
      </c>
      <c r="AV97" s="360"/>
      <c r="AW97" s="118"/>
      <c r="AX97" s="247"/>
      <c r="AY97" s="117"/>
      <c r="AZ97" s="361" t="s">
        <v>528</v>
      </c>
      <c r="BA97" s="306" t="s">
        <v>529</v>
      </c>
      <c r="BB97" s="355"/>
      <c r="BC97" s="362">
        <v>0</v>
      </c>
    </row>
    <row r="98" spans="1:55" ht="24.75" customHeight="1" x14ac:dyDescent="0.25">
      <c r="A98" s="270" t="s">
        <v>21</v>
      </c>
      <c r="B98" s="273" t="s">
        <v>375</v>
      </c>
      <c r="C98" s="273" t="s">
        <v>330</v>
      </c>
      <c r="D98" s="273" t="s">
        <v>375</v>
      </c>
      <c r="E98" s="273" t="s">
        <v>330</v>
      </c>
      <c r="F98" s="273" t="s">
        <v>375</v>
      </c>
      <c r="G98" s="273" t="s">
        <v>330</v>
      </c>
      <c r="H98" s="273" t="s">
        <v>375</v>
      </c>
      <c r="I98" s="273" t="s">
        <v>330</v>
      </c>
      <c r="J98" s="273" t="s">
        <v>375</v>
      </c>
      <c r="K98" s="273" t="s">
        <v>330</v>
      </c>
      <c r="L98" s="273" t="s">
        <v>375</v>
      </c>
      <c r="M98" s="273" t="s">
        <v>330</v>
      </c>
      <c r="N98" s="273" t="s">
        <v>375</v>
      </c>
      <c r="O98" s="273" t="s">
        <v>330</v>
      </c>
      <c r="P98" s="273" t="s">
        <v>375</v>
      </c>
      <c r="Q98" s="273" t="s">
        <v>330</v>
      </c>
      <c r="R98" s="270" t="s">
        <v>21</v>
      </c>
      <c r="S98" s="273" t="s">
        <v>375</v>
      </c>
      <c r="T98" s="273" t="s">
        <v>330</v>
      </c>
      <c r="U98" s="273" t="s">
        <v>375</v>
      </c>
      <c r="V98" s="273" t="s">
        <v>330</v>
      </c>
      <c r="W98" s="273" t="s">
        <v>375</v>
      </c>
      <c r="X98" s="273" t="s">
        <v>330</v>
      </c>
      <c r="Y98" s="273" t="s">
        <v>375</v>
      </c>
      <c r="Z98" s="273" t="s">
        <v>330</v>
      </c>
      <c r="AA98" s="273" t="s">
        <v>375</v>
      </c>
      <c r="AB98" s="273" t="s">
        <v>330</v>
      </c>
      <c r="AC98" s="273" t="s">
        <v>375</v>
      </c>
      <c r="AD98" s="273" t="s">
        <v>330</v>
      </c>
      <c r="AE98" s="273" t="s">
        <v>375</v>
      </c>
      <c r="AF98" s="273" t="s">
        <v>330</v>
      </c>
      <c r="AG98" s="273" t="s">
        <v>375</v>
      </c>
      <c r="AH98" s="273" t="s">
        <v>330</v>
      </c>
      <c r="AI98" s="270" t="s">
        <v>21</v>
      </c>
      <c r="AJ98" s="272" t="s">
        <v>353</v>
      </c>
      <c r="AK98" s="272" t="s">
        <v>361</v>
      </c>
      <c r="AL98" s="272" t="s">
        <v>362</v>
      </c>
      <c r="AM98" s="272" t="s">
        <v>363</v>
      </c>
      <c r="AN98" s="272" t="s">
        <v>364</v>
      </c>
      <c r="AO98" s="272" t="s">
        <v>365</v>
      </c>
      <c r="AP98" s="272" t="s">
        <v>366</v>
      </c>
      <c r="AQ98" s="271" t="s">
        <v>331</v>
      </c>
      <c r="AR98" s="269" t="s">
        <v>535</v>
      </c>
      <c r="AS98" s="258" t="s">
        <v>542</v>
      </c>
      <c r="AT98" s="259" t="s">
        <v>543</v>
      </c>
      <c r="AU98" s="365" t="s">
        <v>538</v>
      </c>
      <c r="AV98" s="253" t="s">
        <v>539</v>
      </c>
      <c r="AW98" s="253" t="s">
        <v>346</v>
      </c>
      <c r="AX98" s="253" t="s">
        <v>540</v>
      </c>
      <c r="AY98" s="366" t="s">
        <v>541</v>
      </c>
      <c r="AZ98" s="367" t="s">
        <v>158</v>
      </c>
      <c r="BA98" s="368" t="s">
        <v>175</v>
      </c>
      <c r="BB98" s="307" t="s">
        <v>170</v>
      </c>
      <c r="BC98" s="368" t="s">
        <v>176</v>
      </c>
    </row>
    <row r="99" spans="1:55" x14ac:dyDescent="0.25">
      <c r="A99" s="10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10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10"/>
      <c r="AJ99" s="268"/>
      <c r="AK99" s="268"/>
      <c r="AL99" s="268"/>
      <c r="AM99" s="268"/>
      <c r="AN99" s="268"/>
      <c r="AO99" s="268"/>
      <c r="AP99" s="268"/>
      <c r="AQ99" s="206"/>
      <c r="AR99" s="264"/>
      <c r="AS99" s="264"/>
      <c r="AT99" s="274"/>
      <c r="AU99" s="262"/>
      <c r="AV99" s="262"/>
      <c r="AW99" s="206"/>
      <c r="AX99" s="262"/>
      <c r="AY99" s="206"/>
      <c r="AZ99" s="264"/>
      <c r="BA99" s="264"/>
      <c r="BB99" s="21"/>
      <c r="BC99" s="140"/>
    </row>
    <row r="100" spans="1:55" ht="13" x14ac:dyDescent="0.3">
      <c r="A100" s="12" t="s">
        <v>332</v>
      </c>
      <c r="B100" s="12">
        <f t="shared" ref="B100:Q100" si="25">SUM(B102:B122)</f>
        <v>1808</v>
      </c>
      <c r="C100" s="12">
        <f t="shared" si="25"/>
        <v>737</v>
      </c>
      <c r="D100" s="12">
        <f t="shared" si="25"/>
        <v>463</v>
      </c>
      <c r="E100" s="12">
        <f t="shared" si="25"/>
        <v>268</v>
      </c>
      <c r="F100" s="12">
        <f t="shared" si="25"/>
        <v>62</v>
      </c>
      <c r="G100" s="12">
        <f t="shared" si="25"/>
        <v>10</v>
      </c>
      <c r="H100" s="12">
        <f t="shared" si="25"/>
        <v>561</v>
      </c>
      <c r="I100" s="12">
        <f t="shared" si="25"/>
        <v>193</v>
      </c>
      <c r="J100" s="12">
        <f t="shared" si="25"/>
        <v>749</v>
      </c>
      <c r="K100" s="12">
        <f t="shared" si="25"/>
        <v>382</v>
      </c>
      <c r="L100" s="12">
        <f t="shared" si="25"/>
        <v>88</v>
      </c>
      <c r="M100" s="12">
        <f t="shared" si="25"/>
        <v>18</v>
      </c>
      <c r="N100" s="12">
        <f t="shared" si="25"/>
        <v>497</v>
      </c>
      <c r="O100" s="12">
        <f t="shared" si="25"/>
        <v>156</v>
      </c>
      <c r="P100" s="12">
        <f t="shared" si="25"/>
        <v>4228</v>
      </c>
      <c r="Q100" s="12">
        <f t="shared" si="25"/>
        <v>1764</v>
      </c>
      <c r="R100" s="12" t="s">
        <v>332</v>
      </c>
      <c r="S100" s="12">
        <f t="shared" ref="S100:AH100" si="26">SUM(S102:S122)</f>
        <v>227</v>
      </c>
      <c r="T100" s="12">
        <f t="shared" si="26"/>
        <v>92</v>
      </c>
      <c r="U100" s="12">
        <f t="shared" si="26"/>
        <v>67</v>
      </c>
      <c r="V100" s="12">
        <f t="shared" si="26"/>
        <v>33</v>
      </c>
      <c r="W100" s="12">
        <f t="shared" si="26"/>
        <v>8</v>
      </c>
      <c r="X100" s="12">
        <f t="shared" si="26"/>
        <v>2</v>
      </c>
      <c r="Y100" s="12">
        <f t="shared" si="26"/>
        <v>78</v>
      </c>
      <c r="Z100" s="12">
        <f t="shared" si="26"/>
        <v>22</v>
      </c>
      <c r="AA100" s="12">
        <f t="shared" si="26"/>
        <v>181</v>
      </c>
      <c r="AB100" s="12">
        <f t="shared" si="26"/>
        <v>100</v>
      </c>
      <c r="AC100" s="12">
        <f t="shared" si="26"/>
        <v>29</v>
      </c>
      <c r="AD100" s="12">
        <f t="shared" si="26"/>
        <v>6</v>
      </c>
      <c r="AE100" s="12">
        <f t="shared" si="26"/>
        <v>155</v>
      </c>
      <c r="AF100" s="12">
        <f t="shared" si="26"/>
        <v>57</v>
      </c>
      <c r="AG100" s="12">
        <f t="shared" si="26"/>
        <v>745</v>
      </c>
      <c r="AH100" s="12">
        <f t="shared" si="26"/>
        <v>312</v>
      </c>
      <c r="AI100" s="12" t="s">
        <v>332</v>
      </c>
      <c r="AJ100" s="12">
        <f>SUM(AJ102:AJ122)</f>
        <v>42</v>
      </c>
      <c r="AK100" s="12">
        <f t="shared" ref="AK100:BC100" si="27">SUM(AK102:AK122)</f>
        <v>15</v>
      </c>
      <c r="AL100" s="12">
        <f t="shared" si="27"/>
        <v>5</v>
      </c>
      <c r="AM100" s="12">
        <f t="shared" si="27"/>
        <v>17</v>
      </c>
      <c r="AN100" s="12">
        <f t="shared" si="27"/>
        <v>21</v>
      </c>
      <c r="AO100" s="12">
        <f t="shared" si="27"/>
        <v>7</v>
      </c>
      <c r="AP100" s="12">
        <f t="shared" si="27"/>
        <v>16</v>
      </c>
      <c r="AQ100" s="12">
        <f t="shared" si="27"/>
        <v>119</v>
      </c>
      <c r="AR100" s="12">
        <f t="shared" si="27"/>
        <v>118</v>
      </c>
      <c r="AS100" s="12">
        <f t="shared" si="27"/>
        <v>112</v>
      </c>
      <c r="AT100" s="12">
        <f t="shared" si="27"/>
        <v>6</v>
      </c>
      <c r="AU100" s="12">
        <f t="shared" si="27"/>
        <v>223</v>
      </c>
      <c r="AV100" s="12">
        <f t="shared" si="27"/>
        <v>16</v>
      </c>
      <c r="AW100" s="12">
        <f t="shared" si="27"/>
        <v>1</v>
      </c>
      <c r="AX100" s="12">
        <f t="shared" si="27"/>
        <v>1</v>
      </c>
      <c r="AY100" s="12">
        <f t="shared" si="27"/>
        <v>241</v>
      </c>
      <c r="AZ100" s="12">
        <f t="shared" si="27"/>
        <v>102</v>
      </c>
      <c r="BA100" s="12">
        <f t="shared" si="27"/>
        <v>15</v>
      </c>
      <c r="BB100" s="12">
        <f t="shared" si="27"/>
        <v>15</v>
      </c>
      <c r="BC100" s="12">
        <f t="shared" si="27"/>
        <v>0</v>
      </c>
    </row>
    <row r="101" spans="1:55" ht="13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2"/>
      <c r="Q101" s="12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295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21"/>
      <c r="BC101" s="21"/>
    </row>
    <row r="102" spans="1:55" ht="15" customHeight="1" x14ac:dyDescent="0.3">
      <c r="A102" s="13" t="s">
        <v>87</v>
      </c>
      <c r="B102" s="13">
        <v>432</v>
      </c>
      <c r="C102" s="13">
        <v>221</v>
      </c>
      <c r="D102" s="13">
        <v>74</v>
      </c>
      <c r="E102" s="13">
        <v>54</v>
      </c>
      <c r="F102" s="13">
        <v>39</v>
      </c>
      <c r="G102" s="13">
        <v>6</v>
      </c>
      <c r="H102" s="13">
        <v>154</v>
      </c>
      <c r="I102" s="13">
        <v>67</v>
      </c>
      <c r="J102" s="13">
        <v>149</v>
      </c>
      <c r="K102" s="13">
        <v>110</v>
      </c>
      <c r="L102" s="13">
        <v>73</v>
      </c>
      <c r="M102" s="13">
        <v>16</v>
      </c>
      <c r="N102" s="13">
        <v>188</v>
      </c>
      <c r="O102" s="13">
        <v>87</v>
      </c>
      <c r="P102" s="12">
        <f>B102+D102+F102+H102+J102+L102+N102</f>
        <v>1109</v>
      </c>
      <c r="Q102" s="12">
        <f>C102+E102+G102+I102+K102+M102+O102</f>
        <v>561</v>
      </c>
      <c r="R102" s="13" t="s">
        <v>87</v>
      </c>
      <c r="S102" s="13">
        <v>50</v>
      </c>
      <c r="T102" s="13">
        <v>26</v>
      </c>
      <c r="U102" s="13">
        <v>16</v>
      </c>
      <c r="V102" s="13">
        <v>9</v>
      </c>
      <c r="W102" s="13">
        <v>8</v>
      </c>
      <c r="X102" s="13">
        <v>2</v>
      </c>
      <c r="Y102" s="13">
        <v>40</v>
      </c>
      <c r="Z102" s="13">
        <v>17</v>
      </c>
      <c r="AA102" s="13">
        <v>42</v>
      </c>
      <c r="AB102" s="13">
        <v>31</v>
      </c>
      <c r="AC102" s="13">
        <v>25</v>
      </c>
      <c r="AD102" s="13">
        <v>6</v>
      </c>
      <c r="AE102" s="13">
        <v>74</v>
      </c>
      <c r="AF102" s="13">
        <v>41</v>
      </c>
      <c r="AG102" s="12">
        <f>S102+U102+W102+Y102+AA102+AC102+AE102</f>
        <v>255</v>
      </c>
      <c r="AH102" s="12">
        <f>T102+V102+X102+Z102+AB102+AD102+AF102</f>
        <v>132</v>
      </c>
      <c r="AI102" s="13" t="s">
        <v>87</v>
      </c>
      <c r="AJ102" s="13">
        <v>10</v>
      </c>
      <c r="AK102" s="13">
        <v>2</v>
      </c>
      <c r="AL102" s="13">
        <v>1</v>
      </c>
      <c r="AM102" s="13">
        <v>4</v>
      </c>
      <c r="AN102" s="13">
        <v>3</v>
      </c>
      <c r="AO102" s="13">
        <v>2</v>
      </c>
      <c r="AP102" s="13">
        <v>4</v>
      </c>
      <c r="AQ102" s="98">
        <v>26</v>
      </c>
      <c r="AR102" s="13">
        <v>26</v>
      </c>
      <c r="AS102" s="13">
        <v>26</v>
      </c>
      <c r="AT102" s="13">
        <v>0</v>
      </c>
      <c r="AU102" s="13">
        <v>58</v>
      </c>
      <c r="AV102" s="13">
        <v>0</v>
      </c>
      <c r="AW102" s="13">
        <v>0</v>
      </c>
      <c r="AX102" s="13">
        <v>0</v>
      </c>
      <c r="AY102" s="13">
        <v>58</v>
      </c>
      <c r="AZ102" s="13">
        <v>24</v>
      </c>
      <c r="BA102" s="13">
        <v>1</v>
      </c>
      <c r="BB102" s="21">
        <v>1</v>
      </c>
      <c r="BC102" s="21"/>
    </row>
    <row r="103" spans="1:55" ht="15" customHeight="1" x14ac:dyDescent="0.3">
      <c r="A103" s="13" t="s">
        <v>77</v>
      </c>
      <c r="B103" s="13">
        <v>103</v>
      </c>
      <c r="C103" s="13">
        <v>41</v>
      </c>
      <c r="D103" s="13">
        <v>0</v>
      </c>
      <c r="E103" s="13">
        <v>0</v>
      </c>
      <c r="F103" s="13">
        <v>0</v>
      </c>
      <c r="G103" s="13">
        <v>0</v>
      </c>
      <c r="H103" s="13">
        <v>32</v>
      </c>
      <c r="I103" s="13">
        <v>11</v>
      </c>
      <c r="J103" s="13">
        <v>29</v>
      </c>
      <c r="K103" s="13">
        <v>16</v>
      </c>
      <c r="L103" s="13">
        <v>0</v>
      </c>
      <c r="M103" s="13">
        <v>0</v>
      </c>
      <c r="N103" s="13">
        <v>13</v>
      </c>
      <c r="O103" s="13">
        <v>4</v>
      </c>
      <c r="P103" s="12">
        <f t="shared" ref="P103:P122" si="28">B103+D103+F103+H103+J103+L103+N103</f>
        <v>177</v>
      </c>
      <c r="Q103" s="12">
        <f t="shared" ref="Q103:Q122" si="29">C103+E103+G103+I103+K103+M103+O103</f>
        <v>72</v>
      </c>
      <c r="R103" s="13" t="s">
        <v>77</v>
      </c>
      <c r="S103" s="13">
        <v>5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5</v>
      </c>
      <c r="Z103" s="13">
        <v>0</v>
      </c>
      <c r="AA103" s="13">
        <v>6</v>
      </c>
      <c r="AB103" s="13">
        <v>4</v>
      </c>
      <c r="AC103" s="13">
        <v>0</v>
      </c>
      <c r="AD103" s="13">
        <v>0</v>
      </c>
      <c r="AE103" s="13">
        <v>3</v>
      </c>
      <c r="AF103" s="13">
        <v>1</v>
      </c>
      <c r="AG103" s="12">
        <f t="shared" ref="AG103:AG122" si="30">S103+U103+W103+Y103+AA103+AC103+AE103</f>
        <v>19</v>
      </c>
      <c r="AH103" s="12">
        <f t="shared" ref="AH103:AH122" si="31">T103+V103+X103+Z103+AB103+AD103+AF103</f>
        <v>5</v>
      </c>
      <c r="AI103" s="13" t="s">
        <v>77</v>
      </c>
      <c r="AJ103" s="13">
        <v>2</v>
      </c>
      <c r="AK103" s="13">
        <v>0</v>
      </c>
      <c r="AL103" s="13">
        <v>0</v>
      </c>
      <c r="AM103" s="13">
        <v>1</v>
      </c>
      <c r="AN103" s="13">
        <v>1</v>
      </c>
      <c r="AO103" s="13">
        <v>0</v>
      </c>
      <c r="AP103" s="13">
        <v>1</v>
      </c>
      <c r="AQ103" s="98">
        <v>5</v>
      </c>
      <c r="AR103" s="13">
        <v>4</v>
      </c>
      <c r="AS103" s="13">
        <v>4</v>
      </c>
      <c r="AT103" s="13">
        <v>0</v>
      </c>
      <c r="AU103" s="13">
        <v>13</v>
      </c>
      <c r="AV103" s="13">
        <v>0</v>
      </c>
      <c r="AW103" s="13">
        <v>0</v>
      </c>
      <c r="AX103" s="13">
        <v>0</v>
      </c>
      <c r="AY103" s="13">
        <v>13</v>
      </c>
      <c r="AZ103" s="13">
        <v>5</v>
      </c>
      <c r="BA103" s="13">
        <v>1</v>
      </c>
      <c r="BB103" s="21">
        <v>1</v>
      </c>
      <c r="BC103" s="21"/>
    </row>
    <row r="104" spans="1:55" ht="15" customHeight="1" x14ac:dyDescent="0.3">
      <c r="A104" s="13" t="s">
        <v>79</v>
      </c>
      <c r="B104" s="13">
        <v>63</v>
      </c>
      <c r="C104" s="13">
        <v>35</v>
      </c>
      <c r="D104" s="13">
        <v>12</v>
      </c>
      <c r="E104" s="13">
        <v>4</v>
      </c>
      <c r="F104" s="13">
        <v>0</v>
      </c>
      <c r="G104" s="13">
        <v>0</v>
      </c>
      <c r="H104" s="13">
        <v>0</v>
      </c>
      <c r="I104" s="13">
        <v>0</v>
      </c>
      <c r="J104" s="13">
        <v>15</v>
      </c>
      <c r="K104" s="13">
        <v>8</v>
      </c>
      <c r="L104" s="13">
        <v>0</v>
      </c>
      <c r="M104" s="13">
        <v>0</v>
      </c>
      <c r="N104" s="13">
        <v>0</v>
      </c>
      <c r="O104" s="13">
        <v>0</v>
      </c>
      <c r="P104" s="12">
        <f t="shared" si="28"/>
        <v>90</v>
      </c>
      <c r="Q104" s="12">
        <f t="shared" si="29"/>
        <v>47</v>
      </c>
      <c r="R104" s="13" t="s">
        <v>79</v>
      </c>
      <c r="S104" s="13">
        <v>8</v>
      </c>
      <c r="T104" s="13">
        <v>6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8</v>
      </c>
      <c r="AB104" s="13">
        <v>3</v>
      </c>
      <c r="AC104" s="13">
        <v>0</v>
      </c>
      <c r="AD104" s="13">
        <v>0</v>
      </c>
      <c r="AE104" s="13">
        <v>0</v>
      </c>
      <c r="AF104" s="13">
        <v>0</v>
      </c>
      <c r="AG104" s="12">
        <f t="shared" si="30"/>
        <v>16</v>
      </c>
      <c r="AH104" s="12">
        <f t="shared" si="31"/>
        <v>9</v>
      </c>
      <c r="AI104" s="13" t="s">
        <v>79</v>
      </c>
      <c r="AJ104" s="13">
        <v>2</v>
      </c>
      <c r="AK104" s="13">
        <v>1</v>
      </c>
      <c r="AL104" s="13">
        <v>0</v>
      </c>
      <c r="AM104" s="13">
        <v>0</v>
      </c>
      <c r="AN104" s="13">
        <v>1</v>
      </c>
      <c r="AO104" s="13">
        <v>0</v>
      </c>
      <c r="AP104" s="13">
        <v>0</v>
      </c>
      <c r="AQ104" s="98">
        <v>4</v>
      </c>
      <c r="AR104" s="13">
        <v>4</v>
      </c>
      <c r="AS104" s="13">
        <v>4</v>
      </c>
      <c r="AT104" s="13">
        <v>0</v>
      </c>
      <c r="AU104" s="13">
        <v>7</v>
      </c>
      <c r="AV104" s="13">
        <v>1</v>
      </c>
      <c r="AW104" s="13">
        <v>0</v>
      </c>
      <c r="AX104" s="13">
        <v>0</v>
      </c>
      <c r="AY104" s="13">
        <v>8</v>
      </c>
      <c r="AZ104" s="13">
        <v>2</v>
      </c>
      <c r="BA104" s="13">
        <v>1</v>
      </c>
      <c r="BB104" s="21">
        <v>1</v>
      </c>
      <c r="BC104" s="21"/>
    </row>
    <row r="105" spans="1:55" ht="15" customHeight="1" x14ac:dyDescent="0.3">
      <c r="A105" s="13" t="s">
        <v>81</v>
      </c>
      <c r="B105" s="13">
        <v>165</v>
      </c>
      <c r="C105" s="13">
        <v>56</v>
      </c>
      <c r="D105" s="13">
        <v>89</v>
      </c>
      <c r="E105" s="13">
        <v>52</v>
      </c>
      <c r="F105" s="13">
        <v>9</v>
      </c>
      <c r="G105" s="13">
        <v>3</v>
      </c>
      <c r="H105" s="13">
        <v>43</v>
      </c>
      <c r="I105" s="13">
        <v>8</v>
      </c>
      <c r="J105" s="13">
        <v>108</v>
      </c>
      <c r="K105" s="13">
        <v>50</v>
      </c>
      <c r="L105" s="13">
        <v>6</v>
      </c>
      <c r="M105" s="13">
        <v>0</v>
      </c>
      <c r="N105" s="13">
        <v>33</v>
      </c>
      <c r="O105" s="13">
        <v>9</v>
      </c>
      <c r="P105" s="12">
        <f t="shared" si="28"/>
        <v>453</v>
      </c>
      <c r="Q105" s="12">
        <f t="shared" si="29"/>
        <v>178</v>
      </c>
      <c r="R105" s="13" t="s">
        <v>81</v>
      </c>
      <c r="S105" s="13">
        <v>11</v>
      </c>
      <c r="T105" s="13">
        <v>2</v>
      </c>
      <c r="U105" s="13">
        <v>5</v>
      </c>
      <c r="V105" s="13">
        <v>3</v>
      </c>
      <c r="W105" s="13">
        <v>0</v>
      </c>
      <c r="X105" s="13">
        <v>0</v>
      </c>
      <c r="Y105" s="13">
        <v>2</v>
      </c>
      <c r="Z105" s="13">
        <v>0</v>
      </c>
      <c r="AA105" s="13">
        <v>23</v>
      </c>
      <c r="AB105" s="13">
        <v>12</v>
      </c>
      <c r="AC105" s="13">
        <v>0</v>
      </c>
      <c r="AD105" s="13">
        <v>0</v>
      </c>
      <c r="AE105" s="13">
        <v>8</v>
      </c>
      <c r="AF105" s="13">
        <v>3</v>
      </c>
      <c r="AG105" s="12">
        <f t="shared" si="30"/>
        <v>49</v>
      </c>
      <c r="AH105" s="12">
        <f t="shared" si="31"/>
        <v>20</v>
      </c>
      <c r="AI105" s="13" t="s">
        <v>81</v>
      </c>
      <c r="AJ105" s="13">
        <v>3</v>
      </c>
      <c r="AK105" s="13">
        <v>2</v>
      </c>
      <c r="AL105" s="13">
        <v>1</v>
      </c>
      <c r="AM105" s="13">
        <v>1</v>
      </c>
      <c r="AN105" s="13">
        <v>2</v>
      </c>
      <c r="AO105" s="13">
        <v>1</v>
      </c>
      <c r="AP105" s="13">
        <v>1</v>
      </c>
      <c r="AQ105" s="98">
        <v>11</v>
      </c>
      <c r="AR105" s="13">
        <v>11</v>
      </c>
      <c r="AS105" s="13">
        <v>11</v>
      </c>
      <c r="AT105" s="13">
        <v>0</v>
      </c>
      <c r="AU105" s="13">
        <v>18</v>
      </c>
      <c r="AV105" s="13">
        <v>2</v>
      </c>
      <c r="AW105" s="13">
        <v>0</v>
      </c>
      <c r="AX105" s="13">
        <v>0</v>
      </c>
      <c r="AY105" s="13">
        <v>20</v>
      </c>
      <c r="AZ105" s="13">
        <v>10</v>
      </c>
      <c r="BA105" s="13">
        <v>1</v>
      </c>
      <c r="BB105" s="21">
        <v>1</v>
      </c>
      <c r="BC105" s="21"/>
    </row>
    <row r="106" spans="1:55" ht="15" customHeight="1" x14ac:dyDescent="0.3">
      <c r="A106" s="13" t="s">
        <v>82</v>
      </c>
      <c r="B106" s="13">
        <v>139</v>
      </c>
      <c r="C106" s="13">
        <v>43</v>
      </c>
      <c r="D106" s="13">
        <v>17</v>
      </c>
      <c r="E106" s="13">
        <v>10</v>
      </c>
      <c r="F106" s="13">
        <v>0</v>
      </c>
      <c r="G106" s="13">
        <v>0</v>
      </c>
      <c r="H106" s="13">
        <v>60</v>
      </c>
      <c r="I106" s="13">
        <v>19</v>
      </c>
      <c r="J106" s="13">
        <v>44</v>
      </c>
      <c r="K106" s="13">
        <v>24</v>
      </c>
      <c r="L106" s="13">
        <v>0</v>
      </c>
      <c r="M106" s="13">
        <v>0</v>
      </c>
      <c r="N106" s="13">
        <v>47</v>
      </c>
      <c r="O106" s="13">
        <v>11</v>
      </c>
      <c r="P106" s="12">
        <f t="shared" si="28"/>
        <v>307</v>
      </c>
      <c r="Q106" s="12">
        <f t="shared" si="29"/>
        <v>107</v>
      </c>
      <c r="R106" s="13" t="s">
        <v>82</v>
      </c>
      <c r="S106" s="13">
        <v>5</v>
      </c>
      <c r="T106" s="13">
        <v>1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9</v>
      </c>
      <c r="AB106" s="13">
        <v>5</v>
      </c>
      <c r="AC106" s="13">
        <v>0</v>
      </c>
      <c r="AD106" s="13">
        <v>0</v>
      </c>
      <c r="AE106" s="13">
        <v>5</v>
      </c>
      <c r="AF106" s="13">
        <v>1</v>
      </c>
      <c r="AG106" s="12">
        <f t="shared" si="30"/>
        <v>19</v>
      </c>
      <c r="AH106" s="12">
        <f t="shared" si="31"/>
        <v>7</v>
      </c>
      <c r="AI106" s="13" t="s">
        <v>82</v>
      </c>
      <c r="AJ106" s="13">
        <v>3</v>
      </c>
      <c r="AK106" s="13">
        <v>1</v>
      </c>
      <c r="AL106" s="13">
        <v>0</v>
      </c>
      <c r="AM106" s="13">
        <v>1</v>
      </c>
      <c r="AN106" s="13">
        <v>1</v>
      </c>
      <c r="AO106" s="13">
        <v>0</v>
      </c>
      <c r="AP106" s="13">
        <v>1</v>
      </c>
      <c r="AQ106" s="98">
        <v>7</v>
      </c>
      <c r="AR106" s="13">
        <v>7</v>
      </c>
      <c r="AS106" s="13">
        <v>6</v>
      </c>
      <c r="AT106" s="13">
        <v>1</v>
      </c>
      <c r="AU106" s="13">
        <v>11</v>
      </c>
      <c r="AV106" s="13">
        <v>3</v>
      </c>
      <c r="AW106" s="13">
        <v>0</v>
      </c>
      <c r="AX106" s="13">
        <v>1</v>
      </c>
      <c r="AY106" s="13">
        <v>15</v>
      </c>
      <c r="AZ106" s="13">
        <v>5</v>
      </c>
      <c r="BA106" s="13">
        <v>1</v>
      </c>
      <c r="BB106" s="21">
        <v>1</v>
      </c>
      <c r="BC106" s="21"/>
    </row>
    <row r="107" spans="1:55" ht="15" customHeight="1" x14ac:dyDescent="0.3">
      <c r="A107" s="13" t="s">
        <v>83</v>
      </c>
      <c r="B107" s="13">
        <v>129</v>
      </c>
      <c r="C107" s="13">
        <v>43</v>
      </c>
      <c r="D107" s="13">
        <v>50</v>
      </c>
      <c r="E107" s="13">
        <v>22</v>
      </c>
      <c r="F107" s="13">
        <v>0</v>
      </c>
      <c r="G107" s="13">
        <v>0</v>
      </c>
      <c r="H107" s="13">
        <v>32</v>
      </c>
      <c r="I107" s="13">
        <v>8</v>
      </c>
      <c r="J107" s="13">
        <v>79</v>
      </c>
      <c r="K107" s="13">
        <v>27</v>
      </c>
      <c r="L107" s="13">
        <v>0</v>
      </c>
      <c r="M107" s="13">
        <v>0</v>
      </c>
      <c r="N107" s="13">
        <v>20</v>
      </c>
      <c r="O107" s="13">
        <v>0</v>
      </c>
      <c r="P107" s="12">
        <f t="shared" si="28"/>
        <v>310</v>
      </c>
      <c r="Q107" s="12">
        <f t="shared" si="29"/>
        <v>100</v>
      </c>
      <c r="R107" s="13" t="s">
        <v>83</v>
      </c>
      <c r="S107" s="13">
        <v>6</v>
      </c>
      <c r="T107" s="13">
        <v>0</v>
      </c>
      <c r="U107" s="13">
        <v>7</v>
      </c>
      <c r="V107" s="13">
        <v>0</v>
      </c>
      <c r="W107" s="13">
        <v>0</v>
      </c>
      <c r="X107" s="13">
        <v>0</v>
      </c>
      <c r="Y107" s="13">
        <v>1</v>
      </c>
      <c r="Z107" s="13">
        <v>0</v>
      </c>
      <c r="AA107" s="13">
        <v>11</v>
      </c>
      <c r="AB107" s="13">
        <v>3</v>
      </c>
      <c r="AC107" s="13">
        <v>0</v>
      </c>
      <c r="AD107" s="13">
        <v>0</v>
      </c>
      <c r="AE107" s="13">
        <v>1</v>
      </c>
      <c r="AF107" s="13">
        <v>0</v>
      </c>
      <c r="AG107" s="12">
        <f t="shared" si="30"/>
        <v>26</v>
      </c>
      <c r="AH107" s="12">
        <f t="shared" si="31"/>
        <v>3</v>
      </c>
      <c r="AI107" s="13" t="s">
        <v>83</v>
      </c>
      <c r="AJ107" s="13">
        <v>3</v>
      </c>
      <c r="AK107" s="13">
        <v>1</v>
      </c>
      <c r="AL107" s="13">
        <v>1</v>
      </c>
      <c r="AM107" s="13">
        <v>2</v>
      </c>
      <c r="AN107" s="13">
        <v>2</v>
      </c>
      <c r="AO107" s="13">
        <v>2</v>
      </c>
      <c r="AP107" s="13">
        <v>1</v>
      </c>
      <c r="AQ107" s="98">
        <v>8</v>
      </c>
      <c r="AR107" s="13">
        <v>10</v>
      </c>
      <c r="AS107" s="13">
        <v>10</v>
      </c>
      <c r="AT107" s="13"/>
      <c r="AU107" s="13">
        <v>14</v>
      </c>
      <c r="AV107" s="13">
        <v>2</v>
      </c>
      <c r="AW107" s="13">
        <v>0</v>
      </c>
      <c r="AX107" s="13">
        <v>0</v>
      </c>
      <c r="AY107" s="13">
        <v>16</v>
      </c>
      <c r="AZ107" s="13">
        <v>0</v>
      </c>
      <c r="BA107" s="13">
        <v>1</v>
      </c>
      <c r="BB107" s="21">
        <v>1</v>
      </c>
      <c r="BC107" s="21"/>
    </row>
    <row r="108" spans="1:55" ht="15" customHeight="1" x14ac:dyDescent="0.3">
      <c r="A108" s="13" t="s">
        <v>84</v>
      </c>
      <c r="B108" s="13">
        <v>21</v>
      </c>
      <c r="C108" s="13">
        <v>11</v>
      </c>
      <c r="D108" s="13">
        <v>4</v>
      </c>
      <c r="E108" s="13">
        <v>2</v>
      </c>
      <c r="F108" s="13">
        <v>0</v>
      </c>
      <c r="G108" s="13">
        <v>0</v>
      </c>
      <c r="H108" s="13">
        <v>0</v>
      </c>
      <c r="I108" s="13">
        <v>0</v>
      </c>
      <c r="J108" s="13">
        <v>4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2">
        <f t="shared" si="28"/>
        <v>29</v>
      </c>
      <c r="Q108" s="12">
        <f t="shared" si="29"/>
        <v>13</v>
      </c>
      <c r="R108" s="13" t="s">
        <v>84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4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2">
        <f t="shared" si="30"/>
        <v>4</v>
      </c>
      <c r="AH108" s="12">
        <f t="shared" si="31"/>
        <v>0</v>
      </c>
      <c r="AI108" s="13" t="s">
        <v>84</v>
      </c>
      <c r="AJ108" s="13">
        <v>1</v>
      </c>
      <c r="AK108" s="13">
        <v>1</v>
      </c>
      <c r="AL108" s="13">
        <v>0</v>
      </c>
      <c r="AM108" s="13">
        <v>0</v>
      </c>
      <c r="AN108" s="13">
        <v>1</v>
      </c>
      <c r="AO108" s="13">
        <v>0</v>
      </c>
      <c r="AP108" s="13">
        <v>0</v>
      </c>
      <c r="AQ108" s="98">
        <v>3</v>
      </c>
      <c r="AR108" s="13">
        <v>4</v>
      </c>
      <c r="AS108" s="13">
        <v>4</v>
      </c>
      <c r="AT108" s="13">
        <v>0</v>
      </c>
      <c r="AU108" s="13">
        <v>7</v>
      </c>
      <c r="AV108" s="13">
        <v>1</v>
      </c>
      <c r="AW108" s="13">
        <v>0</v>
      </c>
      <c r="AX108" s="13">
        <v>0</v>
      </c>
      <c r="AY108" s="13">
        <v>8</v>
      </c>
      <c r="AZ108" s="13">
        <v>3</v>
      </c>
      <c r="BA108" s="13">
        <v>1</v>
      </c>
      <c r="BB108" s="21">
        <v>1</v>
      </c>
      <c r="BC108" s="21"/>
    </row>
    <row r="109" spans="1:55" ht="15" customHeight="1" x14ac:dyDescent="0.3">
      <c r="A109" s="13" t="s">
        <v>86</v>
      </c>
      <c r="B109" s="13">
        <v>82</v>
      </c>
      <c r="C109" s="13">
        <v>44</v>
      </c>
      <c r="D109" s="13">
        <v>0</v>
      </c>
      <c r="E109" s="13">
        <v>0</v>
      </c>
      <c r="F109" s="13">
        <v>0</v>
      </c>
      <c r="G109" s="13">
        <v>0</v>
      </c>
      <c r="H109" s="13">
        <v>28</v>
      </c>
      <c r="I109" s="13">
        <v>13</v>
      </c>
      <c r="J109" s="13">
        <v>23</v>
      </c>
      <c r="K109" s="13">
        <v>11</v>
      </c>
      <c r="L109" s="13">
        <v>0</v>
      </c>
      <c r="M109" s="13">
        <v>0</v>
      </c>
      <c r="N109" s="13">
        <v>11</v>
      </c>
      <c r="O109" s="13">
        <v>4</v>
      </c>
      <c r="P109" s="12">
        <f t="shared" si="28"/>
        <v>144</v>
      </c>
      <c r="Q109" s="12">
        <f t="shared" si="29"/>
        <v>72</v>
      </c>
      <c r="R109" s="13" t="s">
        <v>86</v>
      </c>
      <c r="S109" s="13">
        <v>10</v>
      </c>
      <c r="T109" s="13">
        <v>7</v>
      </c>
      <c r="U109" s="13">
        <v>0</v>
      </c>
      <c r="V109" s="13">
        <v>0</v>
      </c>
      <c r="W109" s="13">
        <v>0</v>
      </c>
      <c r="X109" s="13">
        <v>0</v>
      </c>
      <c r="Y109" s="13">
        <v>3</v>
      </c>
      <c r="Z109" s="13">
        <v>1</v>
      </c>
      <c r="AA109" s="13">
        <v>7</v>
      </c>
      <c r="AB109" s="13">
        <v>3</v>
      </c>
      <c r="AC109" s="13">
        <v>0</v>
      </c>
      <c r="AD109" s="13">
        <v>0</v>
      </c>
      <c r="AE109" s="13">
        <v>7</v>
      </c>
      <c r="AF109" s="13">
        <v>2</v>
      </c>
      <c r="AG109" s="12">
        <f t="shared" si="30"/>
        <v>27</v>
      </c>
      <c r="AH109" s="12">
        <f t="shared" si="31"/>
        <v>13</v>
      </c>
      <c r="AI109" s="13" t="s">
        <v>86</v>
      </c>
      <c r="AJ109" s="13">
        <v>2</v>
      </c>
      <c r="AK109" s="13">
        <v>0</v>
      </c>
      <c r="AL109" s="13">
        <v>0</v>
      </c>
      <c r="AM109" s="13">
        <v>1</v>
      </c>
      <c r="AN109" s="13">
        <v>1</v>
      </c>
      <c r="AO109" s="13">
        <v>0</v>
      </c>
      <c r="AP109" s="13">
        <v>1</v>
      </c>
      <c r="AQ109" s="98">
        <v>5</v>
      </c>
      <c r="AR109" s="13">
        <v>4</v>
      </c>
      <c r="AS109" s="13">
        <v>2</v>
      </c>
      <c r="AT109" s="13">
        <v>2</v>
      </c>
      <c r="AU109" s="13">
        <v>9</v>
      </c>
      <c r="AV109" s="13">
        <v>0</v>
      </c>
      <c r="AW109" s="13">
        <v>0</v>
      </c>
      <c r="AX109" s="13">
        <v>0</v>
      </c>
      <c r="AY109" s="13">
        <v>9</v>
      </c>
      <c r="AZ109" s="13">
        <v>6</v>
      </c>
      <c r="BA109" s="13">
        <v>1</v>
      </c>
      <c r="BB109" s="21">
        <v>1</v>
      </c>
      <c r="BC109" s="21"/>
    </row>
    <row r="110" spans="1:55" ht="15" customHeight="1" x14ac:dyDescent="0.3">
      <c r="A110" s="13" t="s">
        <v>89</v>
      </c>
      <c r="B110" s="13">
        <v>69</v>
      </c>
      <c r="C110" s="13">
        <v>28</v>
      </c>
      <c r="D110" s="13">
        <v>26</v>
      </c>
      <c r="E110" s="13">
        <v>14</v>
      </c>
      <c r="F110" s="13">
        <v>0</v>
      </c>
      <c r="G110" s="13">
        <v>0</v>
      </c>
      <c r="H110" s="13">
        <v>31</v>
      </c>
      <c r="I110" s="13">
        <v>12</v>
      </c>
      <c r="J110" s="13">
        <v>46</v>
      </c>
      <c r="K110" s="13">
        <v>23</v>
      </c>
      <c r="L110" s="13">
        <v>0</v>
      </c>
      <c r="M110" s="13">
        <v>0</v>
      </c>
      <c r="N110" s="13">
        <v>45</v>
      </c>
      <c r="O110" s="13">
        <v>19</v>
      </c>
      <c r="P110" s="12">
        <f t="shared" si="28"/>
        <v>217</v>
      </c>
      <c r="Q110" s="12">
        <f t="shared" si="29"/>
        <v>96</v>
      </c>
      <c r="R110" s="13" t="s">
        <v>89</v>
      </c>
      <c r="S110" s="13">
        <v>10</v>
      </c>
      <c r="T110" s="13">
        <v>5</v>
      </c>
      <c r="U110" s="13">
        <v>3</v>
      </c>
      <c r="V110" s="13">
        <v>3</v>
      </c>
      <c r="W110" s="13">
        <v>0</v>
      </c>
      <c r="X110" s="13">
        <v>0</v>
      </c>
      <c r="Y110" s="13">
        <v>2</v>
      </c>
      <c r="Z110" s="13">
        <v>0</v>
      </c>
      <c r="AA110" s="13">
        <v>12</v>
      </c>
      <c r="AB110" s="13">
        <v>6</v>
      </c>
      <c r="AC110" s="13">
        <v>0</v>
      </c>
      <c r="AD110" s="13">
        <v>0</v>
      </c>
      <c r="AE110" s="13">
        <v>11</v>
      </c>
      <c r="AF110" s="13">
        <v>4</v>
      </c>
      <c r="AG110" s="12">
        <f t="shared" si="30"/>
        <v>38</v>
      </c>
      <c r="AH110" s="12">
        <f t="shared" si="31"/>
        <v>18</v>
      </c>
      <c r="AI110" s="13" t="s">
        <v>89</v>
      </c>
      <c r="AJ110" s="13">
        <v>2</v>
      </c>
      <c r="AK110" s="13">
        <v>1</v>
      </c>
      <c r="AL110" s="13">
        <v>0</v>
      </c>
      <c r="AM110" s="13">
        <v>1</v>
      </c>
      <c r="AN110" s="13">
        <v>1</v>
      </c>
      <c r="AO110" s="13">
        <v>0</v>
      </c>
      <c r="AP110" s="13">
        <v>1</v>
      </c>
      <c r="AQ110" s="98">
        <v>6</v>
      </c>
      <c r="AR110" s="13">
        <v>6</v>
      </c>
      <c r="AS110" s="13">
        <v>6</v>
      </c>
      <c r="AT110" s="13">
        <v>0</v>
      </c>
      <c r="AU110" s="13">
        <v>10</v>
      </c>
      <c r="AV110" s="13">
        <v>2</v>
      </c>
      <c r="AW110" s="13">
        <v>0</v>
      </c>
      <c r="AX110" s="13">
        <v>0</v>
      </c>
      <c r="AY110" s="13">
        <v>12</v>
      </c>
      <c r="AZ110" s="13">
        <v>7</v>
      </c>
      <c r="BA110" s="13">
        <v>1</v>
      </c>
      <c r="BB110" s="21">
        <v>1</v>
      </c>
      <c r="BC110" s="21"/>
    </row>
    <row r="111" spans="1:55" ht="15" customHeight="1" x14ac:dyDescent="0.3">
      <c r="A111" s="13" t="s">
        <v>90</v>
      </c>
      <c r="B111" s="13">
        <v>66</v>
      </c>
      <c r="C111" s="13">
        <v>20</v>
      </c>
      <c r="D111" s="13">
        <v>10</v>
      </c>
      <c r="E111" s="13">
        <v>5</v>
      </c>
      <c r="F111" s="13">
        <v>0</v>
      </c>
      <c r="G111" s="13">
        <v>0</v>
      </c>
      <c r="H111" s="13">
        <v>25</v>
      </c>
      <c r="I111" s="13">
        <v>7</v>
      </c>
      <c r="J111" s="13">
        <v>15</v>
      </c>
      <c r="K111" s="13">
        <v>5</v>
      </c>
      <c r="L111" s="13">
        <v>0</v>
      </c>
      <c r="M111" s="13">
        <v>0</v>
      </c>
      <c r="N111" s="13">
        <v>14</v>
      </c>
      <c r="O111" s="13">
        <v>2</v>
      </c>
      <c r="P111" s="12">
        <f t="shared" si="28"/>
        <v>130</v>
      </c>
      <c r="Q111" s="12">
        <f t="shared" si="29"/>
        <v>39</v>
      </c>
      <c r="R111" s="13" t="s">
        <v>90</v>
      </c>
      <c r="S111" s="13">
        <v>5</v>
      </c>
      <c r="T111" s="13">
        <v>1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6</v>
      </c>
      <c r="AB111" s="13">
        <v>2</v>
      </c>
      <c r="AC111" s="13">
        <v>0</v>
      </c>
      <c r="AD111" s="13">
        <v>0</v>
      </c>
      <c r="AE111" s="13">
        <v>5</v>
      </c>
      <c r="AF111" s="13">
        <v>1</v>
      </c>
      <c r="AG111" s="12">
        <f t="shared" si="30"/>
        <v>16</v>
      </c>
      <c r="AH111" s="12">
        <f t="shared" si="31"/>
        <v>4</v>
      </c>
      <c r="AI111" s="13" t="s">
        <v>90</v>
      </c>
      <c r="AJ111" s="13">
        <v>2</v>
      </c>
      <c r="AK111" s="13">
        <v>1</v>
      </c>
      <c r="AL111" s="13">
        <v>0</v>
      </c>
      <c r="AM111" s="13">
        <v>1</v>
      </c>
      <c r="AN111" s="13">
        <v>1</v>
      </c>
      <c r="AO111" s="13">
        <v>0</v>
      </c>
      <c r="AP111" s="13">
        <v>1</v>
      </c>
      <c r="AQ111" s="98">
        <v>6</v>
      </c>
      <c r="AR111" s="13">
        <v>5</v>
      </c>
      <c r="AS111" s="13">
        <v>3</v>
      </c>
      <c r="AT111" s="13">
        <v>2</v>
      </c>
      <c r="AU111" s="13">
        <v>11</v>
      </c>
      <c r="AV111" s="13">
        <v>0</v>
      </c>
      <c r="AW111" s="13">
        <v>0</v>
      </c>
      <c r="AX111" s="13">
        <v>0</v>
      </c>
      <c r="AY111" s="13">
        <v>11</v>
      </c>
      <c r="AZ111" s="13">
        <v>4</v>
      </c>
      <c r="BA111" s="13">
        <v>1</v>
      </c>
      <c r="BB111" s="21">
        <v>1</v>
      </c>
      <c r="BC111" s="21"/>
    </row>
    <row r="112" spans="1:55" ht="15" customHeight="1" x14ac:dyDescent="0.3">
      <c r="A112" s="13" t="s">
        <v>91</v>
      </c>
      <c r="B112" s="13">
        <v>215</v>
      </c>
      <c r="C112" s="13">
        <v>79</v>
      </c>
      <c r="D112" s="13">
        <v>94</v>
      </c>
      <c r="E112" s="13">
        <v>52</v>
      </c>
      <c r="F112" s="13">
        <v>8</v>
      </c>
      <c r="G112" s="13">
        <v>0</v>
      </c>
      <c r="H112" s="13">
        <v>63</v>
      </c>
      <c r="I112" s="13">
        <v>20</v>
      </c>
      <c r="J112" s="13">
        <v>127</v>
      </c>
      <c r="K112" s="13">
        <v>61</v>
      </c>
      <c r="L112" s="13">
        <v>7</v>
      </c>
      <c r="M112" s="13">
        <v>0</v>
      </c>
      <c r="N112" s="13">
        <v>45</v>
      </c>
      <c r="O112" s="13">
        <v>5</v>
      </c>
      <c r="P112" s="12">
        <f t="shared" si="28"/>
        <v>559</v>
      </c>
      <c r="Q112" s="12">
        <f t="shared" si="29"/>
        <v>217</v>
      </c>
      <c r="R112" s="13" t="s">
        <v>91</v>
      </c>
      <c r="S112" s="13">
        <v>74</v>
      </c>
      <c r="T112" s="13">
        <v>28</v>
      </c>
      <c r="U112" s="13">
        <v>18</v>
      </c>
      <c r="V112" s="13">
        <v>6</v>
      </c>
      <c r="W112" s="13">
        <v>0</v>
      </c>
      <c r="X112" s="13">
        <v>0</v>
      </c>
      <c r="Y112" s="13">
        <v>12</v>
      </c>
      <c r="Z112" s="13">
        <v>3</v>
      </c>
      <c r="AA112" s="13">
        <v>41</v>
      </c>
      <c r="AB112" s="13">
        <v>22</v>
      </c>
      <c r="AC112" s="13">
        <v>2</v>
      </c>
      <c r="AD112" s="13">
        <v>0</v>
      </c>
      <c r="AE112" s="13">
        <v>10</v>
      </c>
      <c r="AF112" s="13">
        <v>0</v>
      </c>
      <c r="AG112" s="12">
        <f t="shared" si="30"/>
        <v>157</v>
      </c>
      <c r="AH112" s="12">
        <f t="shared" si="31"/>
        <v>59</v>
      </c>
      <c r="AI112" s="13" t="s">
        <v>91</v>
      </c>
      <c r="AJ112" s="13">
        <v>4</v>
      </c>
      <c r="AK112" s="13">
        <v>2</v>
      </c>
      <c r="AL112" s="13">
        <v>1</v>
      </c>
      <c r="AM112" s="13">
        <v>1</v>
      </c>
      <c r="AN112" s="13">
        <v>2</v>
      </c>
      <c r="AO112" s="13">
        <v>1</v>
      </c>
      <c r="AP112" s="13">
        <v>1</v>
      </c>
      <c r="AQ112" s="98">
        <v>12</v>
      </c>
      <c r="AR112" s="13">
        <v>13</v>
      </c>
      <c r="AS112" s="13">
        <v>13</v>
      </c>
      <c r="AT112" s="13">
        <v>0</v>
      </c>
      <c r="AU112" s="13">
        <v>19</v>
      </c>
      <c r="AV112" s="13">
        <v>3</v>
      </c>
      <c r="AW112" s="13">
        <v>0</v>
      </c>
      <c r="AX112" s="13">
        <v>0</v>
      </c>
      <c r="AY112" s="13">
        <v>22</v>
      </c>
      <c r="AZ112" s="13">
        <v>21</v>
      </c>
      <c r="BA112" s="13">
        <v>1</v>
      </c>
      <c r="BB112" s="21">
        <v>1</v>
      </c>
      <c r="BC112" s="21"/>
    </row>
    <row r="113" spans="1:55" ht="15" customHeight="1" x14ac:dyDescent="0.3">
      <c r="A113" s="13" t="s">
        <v>92</v>
      </c>
      <c r="B113" s="13">
        <v>109</v>
      </c>
      <c r="C113" s="13">
        <v>47</v>
      </c>
      <c r="D113" s="13">
        <v>46</v>
      </c>
      <c r="E113" s="13">
        <v>28</v>
      </c>
      <c r="F113" s="13">
        <v>0</v>
      </c>
      <c r="G113" s="13">
        <v>0</v>
      </c>
      <c r="H113" s="13">
        <v>31</v>
      </c>
      <c r="I113" s="13">
        <v>8</v>
      </c>
      <c r="J113" s="13">
        <v>19</v>
      </c>
      <c r="K113" s="13">
        <v>12</v>
      </c>
      <c r="L113" s="13">
        <v>0</v>
      </c>
      <c r="M113" s="13">
        <v>0</v>
      </c>
      <c r="N113" s="13">
        <v>18</v>
      </c>
      <c r="O113" s="13">
        <v>6</v>
      </c>
      <c r="P113" s="12">
        <f t="shared" si="28"/>
        <v>223</v>
      </c>
      <c r="Q113" s="12">
        <f t="shared" si="29"/>
        <v>101</v>
      </c>
      <c r="R113" s="13" t="s">
        <v>92</v>
      </c>
      <c r="S113" s="13">
        <v>29</v>
      </c>
      <c r="T113" s="13">
        <v>13</v>
      </c>
      <c r="U113" s="13">
        <v>7</v>
      </c>
      <c r="V113" s="13">
        <v>5</v>
      </c>
      <c r="W113" s="13">
        <v>0</v>
      </c>
      <c r="X113" s="13">
        <v>0</v>
      </c>
      <c r="Y113" s="13">
        <v>3</v>
      </c>
      <c r="Z113" s="13">
        <v>0</v>
      </c>
      <c r="AA113" s="13">
        <v>1</v>
      </c>
      <c r="AB113" s="13">
        <v>0</v>
      </c>
      <c r="AC113" s="13">
        <v>0</v>
      </c>
      <c r="AD113" s="13">
        <v>0</v>
      </c>
      <c r="AE113" s="13">
        <v>5</v>
      </c>
      <c r="AF113" s="13">
        <v>2</v>
      </c>
      <c r="AG113" s="12">
        <f t="shared" si="30"/>
        <v>45</v>
      </c>
      <c r="AH113" s="12">
        <f t="shared" si="31"/>
        <v>20</v>
      </c>
      <c r="AI113" s="13" t="s">
        <v>92</v>
      </c>
      <c r="AJ113" s="13">
        <v>3</v>
      </c>
      <c r="AK113" s="13">
        <v>1</v>
      </c>
      <c r="AL113" s="13">
        <v>0</v>
      </c>
      <c r="AM113" s="13">
        <v>1</v>
      </c>
      <c r="AN113" s="13">
        <v>1</v>
      </c>
      <c r="AO113" s="13">
        <v>0</v>
      </c>
      <c r="AP113" s="13">
        <v>1</v>
      </c>
      <c r="AQ113" s="98">
        <v>7</v>
      </c>
      <c r="AR113" s="13">
        <v>6</v>
      </c>
      <c r="AS113" s="13">
        <v>6</v>
      </c>
      <c r="AT113" s="13">
        <v>0</v>
      </c>
      <c r="AU113" s="13">
        <v>16</v>
      </c>
      <c r="AV113" s="13">
        <v>0</v>
      </c>
      <c r="AW113" s="13">
        <v>0</v>
      </c>
      <c r="AX113" s="13">
        <v>0</v>
      </c>
      <c r="AY113" s="13">
        <v>16</v>
      </c>
      <c r="AZ113" s="13">
        <v>2</v>
      </c>
      <c r="BA113" s="13">
        <v>1</v>
      </c>
      <c r="BB113" s="21">
        <v>1</v>
      </c>
      <c r="BC113" s="21"/>
    </row>
    <row r="114" spans="1:55" ht="15" customHeight="1" x14ac:dyDescent="0.3">
      <c r="A114" s="13" t="s">
        <v>93</v>
      </c>
      <c r="B114" s="13">
        <v>13</v>
      </c>
      <c r="C114" s="13">
        <v>1</v>
      </c>
      <c r="D114" s="13">
        <v>1</v>
      </c>
      <c r="E114" s="13">
        <v>0</v>
      </c>
      <c r="F114" s="13">
        <v>0</v>
      </c>
      <c r="G114" s="13">
        <v>0</v>
      </c>
      <c r="H114" s="13">
        <v>4</v>
      </c>
      <c r="I114" s="13">
        <v>1</v>
      </c>
      <c r="J114" s="13">
        <v>8</v>
      </c>
      <c r="K114" s="13">
        <v>3</v>
      </c>
      <c r="L114" s="13">
        <v>0</v>
      </c>
      <c r="M114" s="13">
        <v>0</v>
      </c>
      <c r="N114" s="13">
        <v>2</v>
      </c>
      <c r="O114" s="13">
        <v>0</v>
      </c>
      <c r="P114" s="12">
        <f t="shared" si="28"/>
        <v>28</v>
      </c>
      <c r="Q114" s="12">
        <f t="shared" si="29"/>
        <v>5</v>
      </c>
      <c r="R114" s="13" t="s">
        <v>93</v>
      </c>
      <c r="S114" s="13">
        <v>1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2">
        <f t="shared" si="30"/>
        <v>1</v>
      </c>
      <c r="AH114" s="12">
        <f t="shared" si="31"/>
        <v>0</v>
      </c>
      <c r="AI114" s="13" t="s">
        <v>93</v>
      </c>
      <c r="AJ114" s="13">
        <v>1</v>
      </c>
      <c r="AK114" s="13">
        <v>1</v>
      </c>
      <c r="AL114" s="13">
        <v>0</v>
      </c>
      <c r="AM114" s="13">
        <v>1</v>
      </c>
      <c r="AN114" s="13">
        <v>1</v>
      </c>
      <c r="AO114" s="13">
        <v>0</v>
      </c>
      <c r="AP114" s="13">
        <v>1</v>
      </c>
      <c r="AQ114" s="98">
        <v>5</v>
      </c>
      <c r="AR114" s="13">
        <v>4</v>
      </c>
      <c r="AS114" s="13">
        <v>4</v>
      </c>
      <c r="AT114" s="13">
        <v>0</v>
      </c>
      <c r="AU114" s="13">
        <v>6</v>
      </c>
      <c r="AV114" s="13">
        <v>0</v>
      </c>
      <c r="AW114" s="13">
        <v>1</v>
      </c>
      <c r="AX114" s="13">
        <v>0</v>
      </c>
      <c r="AY114" s="13">
        <v>7</v>
      </c>
      <c r="AZ114" s="13">
        <v>1</v>
      </c>
      <c r="BA114" s="13">
        <v>1</v>
      </c>
      <c r="BB114" s="21">
        <v>1</v>
      </c>
      <c r="BC114" s="21"/>
    </row>
    <row r="115" spans="1:55" ht="15" customHeight="1" x14ac:dyDescent="0.3">
      <c r="A115" s="218" t="s">
        <v>95</v>
      </c>
      <c r="B115" s="13">
        <v>153</v>
      </c>
      <c r="C115" s="13">
        <v>50</v>
      </c>
      <c r="D115" s="13">
        <v>40</v>
      </c>
      <c r="E115" s="13">
        <v>25</v>
      </c>
      <c r="F115" s="13">
        <v>6</v>
      </c>
      <c r="G115" s="13">
        <v>1</v>
      </c>
      <c r="H115" s="13">
        <v>42</v>
      </c>
      <c r="I115" s="13">
        <v>12</v>
      </c>
      <c r="J115" s="13">
        <v>72</v>
      </c>
      <c r="K115" s="13">
        <v>29</v>
      </c>
      <c r="L115" s="13">
        <v>2</v>
      </c>
      <c r="M115" s="13">
        <v>2</v>
      </c>
      <c r="N115" s="13">
        <v>51</v>
      </c>
      <c r="O115" s="13">
        <v>8</v>
      </c>
      <c r="P115" s="12">
        <f t="shared" si="28"/>
        <v>366</v>
      </c>
      <c r="Q115" s="12">
        <f t="shared" si="29"/>
        <v>127</v>
      </c>
      <c r="R115" s="218" t="s">
        <v>95</v>
      </c>
      <c r="S115" s="13">
        <v>10</v>
      </c>
      <c r="T115" s="13">
        <v>3</v>
      </c>
      <c r="U115" s="13">
        <v>11</v>
      </c>
      <c r="V115" s="13">
        <v>7</v>
      </c>
      <c r="W115" s="13">
        <v>0</v>
      </c>
      <c r="X115" s="13">
        <v>0</v>
      </c>
      <c r="Y115" s="13">
        <v>10</v>
      </c>
      <c r="Z115" s="13">
        <v>1</v>
      </c>
      <c r="AA115" s="13">
        <v>9</v>
      </c>
      <c r="AB115" s="13">
        <v>9</v>
      </c>
      <c r="AC115" s="13">
        <v>2</v>
      </c>
      <c r="AD115" s="13">
        <v>0</v>
      </c>
      <c r="AE115" s="13">
        <v>23</v>
      </c>
      <c r="AF115" s="13">
        <v>2</v>
      </c>
      <c r="AG115" s="12">
        <f t="shared" si="30"/>
        <v>65</v>
      </c>
      <c r="AH115" s="12">
        <f t="shared" si="31"/>
        <v>22</v>
      </c>
      <c r="AI115" s="218" t="s">
        <v>95</v>
      </c>
      <c r="AJ115" s="13">
        <v>3</v>
      </c>
      <c r="AK115" s="13">
        <v>1</v>
      </c>
      <c r="AL115" s="13">
        <v>1</v>
      </c>
      <c r="AM115" s="13">
        <v>1</v>
      </c>
      <c r="AN115" s="13">
        <v>2</v>
      </c>
      <c r="AO115" s="13">
        <v>1</v>
      </c>
      <c r="AP115" s="13">
        <v>1</v>
      </c>
      <c r="AQ115" s="98">
        <v>10</v>
      </c>
      <c r="AR115" s="13">
        <v>10</v>
      </c>
      <c r="AS115" s="13">
        <v>10</v>
      </c>
      <c r="AT115" s="13">
        <v>0</v>
      </c>
      <c r="AU115" s="13">
        <v>15</v>
      </c>
      <c r="AV115" s="13">
        <v>2</v>
      </c>
      <c r="AW115" s="13">
        <v>0</v>
      </c>
      <c r="AX115" s="13">
        <v>0</v>
      </c>
      <c r="AY115" s="13">
        <v>17</v>
      </c>
      <c r="AZ115" s="13">
        <v>9</v>
      </c>
      <c r="BA115" s="13">
        <v>1</v>
      </c>
      <c r="BB115" s="21">
        <v>1</v>
      </c>
      <c r="BC115" s="21"/>
    </row>
    <row r="116" spans="1:55" ht="15" customHeight="1" x14ac:dyDescent="0.3">
      <c r="A116" s="13" t="s">
        <v>97</v>
      </c>
      <c r="B116" s="13">
        <v>49</v>
      </c>
      <c r="C116" s="13">
        <v>18</v>
      </c>
      <c r="D116" s="13">
        <v>0</v>
      </c>
      <c r="E116" s="13">
        <v>0</v>
      </c>
      <c r="F116" s="13">
        <v>0</v>
      </c>
      <c r="G116" s="13">
        <v>0</v>
      </c>
      <c r="H116" s="13">
        <v>16</v>
      </c>
      <c r="I116" s="13">
        <v>7</v>
      </c>
      <c r="J116" s="13">
        <v>11</v>
      </c>
      <c r="K116" s="13">
        <v>3</v>
      </c>
      <c r="L116" s="13">
        <v>0</v>
      </c>
      <c r="M116" s="13">
        <v>0</v>
      </c>
      <c r="N116" s="13">
        <v>10</v>
      </c>
      <c r="O116" s="13">
        <v>1</v>
      </c>
      <c r="P116" s="12">
        <f t="shared" si="28"/>
        <v>86</v>
      </c>
      <c r="Q116" s="12">
        <f t="shared" si="29"/>
        <v>29</v>
      </c>
      <c r="R116" s="13" t="s">
        <v>97</v>
      </c>
      <c r="S116" s="13">
        <v>3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2</v>
      </c>
      <c r="AB116" s="13">
        <v>0</v>
      </c>
      <c r="AC116" s="13">
        <v>0</v>
      </c>
      <c r="AD116" s="13">
        <v>0</v>
      </c>
      <c r="AE116" s="13">
        <v>3</v>
      </c>
      <c r="AF116" s="13">
        <v>0</v>
      </c>
      <c r="AG116" s="12">
        <f t="shared" si="30"/>
        <v>8</v>
      </c>
      <c r="AH116" s="12">
        <f t="shared" si="31"/>
        <v>0</v>
      </c>
      <c r="AI116" s="13" t="s">
        <v>97</v>
      </c>
      <c r="AJ116" s="13">
        <v>1</v>
      </c>
      <c r="AK116" s="13">
        <v>0</v>
      </c>
      <c r="AL116" s="13">
        <v>0</v>
      </c>
      <c r="AM116" s="13">
        <v>1</v>
      </c>
      <c r="AN116" s="13">
        <v>1</v>
      </c>
      <c r="AO116" s="13">
        <v>0</v>
      </c>
      <c r="AP116" s="13">
        <v>1</v>
      </c>
      <c r="AQ116" s="98">
        <v>4</v>
      </c>
      <c r="AR116" s="13">
        <v>4</v>
      </c>
      <c r="AS116" s="13">
        <v>3</v>
      </c>
      <c r="AT116" s="13">
        <v>1</v>
      </c>
      <c r="AU116" s="13">
        <v>9</v>
      </c>
      <c r="AV116" s="13">
        <v>0</v>
      </c>
      <c r="AW116" s="13">
        <v>0</v>
      </c>
      <c r="AX116" s="13">
        <v>0</v>
      </c>
      <c r="AY116" s="13">
        <v>9</v>
      </c>
      <c r="AZ116" s="13">
        <v>3</v>
      </c>
      <c r="BA116" s="13">
        <v>1</v>
      </c>
      <c r="BB116" s="21">
        <v>1</v>
      </c>
      <c r="BC116" s="21"/>
    </row>
    <row r="117" spans="1:55" ht="1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2">
        <f t="shared" si="28"/>
        <v>0</v>
      </c>
      <c r="Q117" s="12">
        <f t="shared" si="29"/>
        <v>0</v>
      </c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2">
        <f t="shared" si="30"/>
        <v>0</v>
      </c>
      <c r="AH117" s="12">
        <f t="shared" si="31"/>
        <v>0</v>
      </c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21"/>
      <c r="BC117" s="21"/>
    </row>
    <row r="118" spans="1:55" ht="1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2">
        <f t="shared" si="28"/>
        <v>0</v>
      </c>
      <c r="Q118" s="12">
        <f t="shared" si="29"/>
        <v>0</v>
      </c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2">
        <f t="shared" si="30"/>
        <v>0</v>
      </c>
      <c r="AH118" s="12">
        <f t="shared" si="31"/>
        <v>0</v>
      </c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21"/>
      <c r="BC118" s="21"/>
    </row>
    <row r="119" spans="1:55" ht="1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2">
        <f t="shared" si="28"/>
        <v>0</v>
      </c>
      <c r="Q119" s="12">
        <f t="shared" si="29"/>
        <v>0</v>
      </c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2">
        <f t="shared" si="30"/>
        <v>0</v>
      </c>
      <c r="AH119" s="12">
        <f t="shared" si="31"/>
        <v>0</v>
      </c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21"/>
      <c r="BC119" s="21"/>
    </row>
    <row r="120" spans="1:55" ht="1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2">
        <f t="shared" si="28"/>
        <v>0</v>
      </c>
      <c r="Q120" s="12">
        <f t="shared" si="29"/>
        <v>0</v>
      </c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2">
        <f t="shared" si="30"/>
        <v>0</v>
      </c>
      <c r="AH120" s="12">
        <f t="shared" si="31"/>
        <v>0</v>
      </c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21"/>
      <c r="BC120" s="21"/>
    </row>
    <row r="121" spans="1:55" ht="1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2">
        <f t="shared" si="28"/>
        <v>0</v>
      </c>
      <c r="Q121" s="12">
        <f t="shared" si="29"/>
        <v>0</v>
      </c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2">
        <f t="shared" si="30"/>
        <v>0</v>
      </c>
      <c r="AH121" s="12">
        <f t="shared" si="31"/>
        <v>0</v>
      </c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21"/>
      <c r="BC121" s="21"/>
    </row>
    <row r="122" spans="1:55" ht="15" customHeight="1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2">
        <f t="shared" si="28"/>
        <v>0</v>
      </c>
      <c r="Q122" s="52">
        <f t="shared" si="29"/>
        <v>0</v>
      </c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2">
        <f t="shared" si="30"/>
        <v>0</v>
      </c>
      <c r="AH122" s="52">
        <f t="shared" si="31"/>
        <v>0</v>
      </c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107"/>
      <c r="BC122" s="107"/>
    </row>
    <row r="123" spans="1:55" x14ac:dyDescent="0.2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J123" s="28"/>
      <c r="AK123" s="28"/>
      <c r="AL123" s="28"/>
      <c r="AM123" s="28"/>
      <c r="AN123" s="28"/>
      <c r="AO123" s="28"/>
      <c r="AP123" s="28"/>
      <c r="AQ123" s="79"/>
      <c r="AR123" s="28"/>
      <c r="AS123" s="28"/>
      <c r="AT123" s="28"/>
      <c r="AU123" s="28"/>
      <c r="AV123" s="28"/>
      <c r="AW123" s="28"/>
      <c r="AX123" s="28"/>
      <c r="AY123" s="28"/>
    </row>
    <row r="124" spans="1:55" x14ac:dyDescent="0.25">
      <c r="A124" s="29" t="s">
        <v>309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 t="s">
        <v>200</v>
      </c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465" t="s">
        <v>312</v>
      </c>
      <c r="AJ124" s="465"/>
      <c r="AK124" s="465"/>
      <c r="AL124" s="465"/>
      <c r="AM124" s="465"/>
      <c r="AN124" s="465"/>
      <c r="AO124" s="465"/>
      <c r="AP124" s="465"/>
      <c r="AQ124" s="465"/>
      <c r="AR124" s="465"/>
      <c r="AS124" s="465"/>
      <c r="AT124" s="465"/>
      <c r="AU124" s="465"/>
      <c r="AV124" s="465"/>
      <c r="AW124" s="465"/>
      <c r="AX124" s="465"/>
      <c r="AY124" s="465"/>
      <c r="AZ124" s="465"/>
      <c r="BA124" s="465"/>
    </row>
    <row r="125" spans="1:55" x14ac:dyDescent="0.25">
      <c r="A125" s="29" t="s">
        <v>11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 t="s">
        <v>11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465" t="s">
        <v>32</v>
      </c>
      <c r="AJ125" s="465"/>
      <c r="AK125" s="465"/>
      <c r="AL125" s="465"/>
      <c r="AM125" s="465"/>
      <c r="AN125" s="465"/>
      <c r="AO125" s="465"/>
      <c r="AP125" s="465"/>
      <c r="AQ125" s="465"/>
      <c r="AR125" s="465"/>
      <c r="AS125" s="465"/>
      <c r="AT125" s="465"/>
      <c r="AU125" s="465"/>
      <c r="AV125" s="465"/>
      <c r="AW125" s="465"/>
      <c r="AX125" s="465"/>
      <c r="AY125" s="465"/>
      <c r="AZ125" s="465"/>
      <c r="BA125" s="465"/>
    </row>
    <row r="126" spans="1:55" x14ac:dyDescent="0.25">
      <c r="A126" s="29" t="s">
        <v>149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 t="s">
        <v>149</v>
      </c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465" t="s">
        <v>149</v>
      </c>
      <c r="AJ126" s="465"/>
      <c r="AK126" s="465"/>
      <c r="AL126" s="465"/>
      <c r="AM126" s="465"/>
      <c r="AN126" s="465"/>
      <c r="AO126" s="465"/>
      <c r="AP126" s="465"/>
      <c r="AQ126" s="465"/>
      <c r="AR126" s="465"/>
      <c r="AS126" s="465"/>
      <c r="AT126" s="465"/>
      <c r="AU126" s="465"/>
      <c r="AV126" s="465"/>
      <c r="AW126" s="465"/>
      <c r="AX126" s="465"/>
      <c r="AY126" s="465"/>
      <c r="AZ126" s="465"/>
      <c r="BA126" s="465"/>
    </row>
    <row r="127" spans="1:55" x14ac:dyDescent="0.2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J127" s="28"/>
      <c r="AK127" s="28"/>
      <c r="AL127" s="28"/>
      <c r="AM127" s="28"/>
      <c r="AN127" s="28"/>
      <c r="AO127" s="28"/>
      <c r="AP127" s="28"/>
      <c r="AQ127" s="79"/>
      <c r="AR127" s="28"/>
      <c r="AS127" s="28"/>
      <c r="AT127" s="28"/>
      <c r="AU127" s="28"/>
      <c r="AV127" s="28"/>
      <c r="AW127" s="28"/>
      <c r="AX127" s="28"/>
      <c r="AY127" s="28"/>
    </row>
    <row r="128" spans="1:55" x14ac:dyDescent="0.25">
      <c r="A128" s="78" t="s">
        <v>334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9" t="s">
        <v>368</v>
      </c>
      <c r="O128" s="29"/>
      <c r="P128" s="28"/>
      <c r="Q128" s="28"/>
      <c r="R128" s="78" t="s">
        <v>334</v>
      </c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9" t="s">
        <v>368</v>
      </c>
      <c r="AF128" s="29"/>
      <c r="AG128" s="28"/>
      <c r="AH128" s="28"/>
      <c r="AI128" s="78" t="s">
        <v>334</v>
      </c>
      <c r="AJ128" s="28"/>
      <c r="AK128" s="28"/>
      <c r="AL128" s="28"/>
      <c r="AM128" s="28"/>
      <c r="AN128" s="28"/>
      <c r="AO128" s="28"/>
      <c r="AP128" s="28"/>
      <c r="AQ128" s="79"/>
      <c r="AR128" s="28"/>
      <c r="AS128" s="28"/>
      <c r="AT128" s="28"/>
      <c r="AU128" s="28"/>
      <c r="AV128" s="28"/>
      <c r="AW128" s="28"/>
      <c r="AX128" s="29" t="s">
        <v>368</v>
      </c>
      <c r="AY128" s="29"/>
    </row>
    <row r="129" spans="1:55" x14ac:dyDescent="0.2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J129" s="28"/>
      <c r="AK129" s="28"/>
      <c r="AL129" s="28"/>
      <c r="AM129" s="28"/>
      <c r="AN129" s="28"/>
      <c r="AO129" s="28"/>
      <c r="AP129" s="28"/>
      <c r="AQ129" s="79"/>
      <c r="AR129" s="28"/>
      <c r="AS129" s="28"/>
      <c r="AT129" s="28"/>
      <c r="AU129" s="28"/>
      <c r="AV129" s="28"/>
      <c r="AW129" s="28"/>
      <c r="AX129" s="28"/>
      <c r="AY129" s="28"/>
    </row>
    <row r="130" spans="1:55" ht="18.75" customHeight="1" x14ac:dyDescent="0.25">
      <c r="A130" s="215"/>
      <c r="B130" s="31" t="s">
        <v>353</v>
      </c>
      <c r="C130" s="32"/>
      <c r="D130" s="31" t="s">
        <v>354</v>
      </c>
      <c r="E130" s="32"/>
      <c r="F130" s="31" t="s">
        <v>355</v>
      </c>
      <c r="G130" s="32"/>
      <c r="H130" s="31" t="s">
        <v>356</v>
      </c>
      <c r="I130" s="32"/>
      <c r="J130" s="31" t="s">
        <v>357</v>
      </c>
      <c r="K130" s="32"/>
      <c r="L130" s="31" t="s">
        <v>358</v>
      </c>
      <c r="M130" s="32"/>
      <c r="N130" s="31" t="s">
        <v>359</v>
      </c>
      <c r="O130" s="32"/>
      <c r="P130" s="31" t="s">
        <v>324</v>
      </c>
      <c r="Q130" s="32"/>
      <c r="R130" s="215"/>
      <c r="S130" s="31" t="s">
        <v>353</v>
      </c>
      <c r="T130" s="32"/>
      <c r="U130" s="31" t="s">
        <v>354</v>
      </c>
      <c r="V130" s="32"/>
      <c r="W130" s="31" t="s">
        <v>355</v>
      </c>
      <c r="X130" s="32"/>
      <c r="Y130" s="31" t="s">
        <v>356</v>
      </c>
      <c r="Z130" s="32"/>
      <c r="AA130" s="31" t="s">
        <v>357</v>
      </c>
      <c r="AB130" s="32"/>
      <c r="AC130" s="31" t="s">
        <v>358</v>
      </c>
      <c r="AD130" s="32"/>
      <c r="AE130" s="31" t="s">
        <v>359</v>
      </c>
      <c r="AF130" s="32"/>
      <c r="AG130" s="31" t="s">
        <v>324</v>
      </c>
      <c r="AH130" s="32"/>
      <c r="AI130" s="10"/>
      <c r="AJ130" s="462" t="s">
        <v>360</v>
      </c>
      <c r="AK130" s="463"/>
      <c r="AL130" s="463"/>
      <c r="AM130" s="463"/>
      <c r="AN130" s="463"/>
      <c r="AO130" s="463"/>
      <c r="AP130" s="463"/>
      <c r="AQ130" s="464"/>
      <c r="AR130" s="355" t="s">
        <v>7</v>
      </c>
      <c r="AS130" s="118"/>
      <c r="AT130" s="117"/>
      <c r="AU130" s="306" t="s">
        <v>527</v>
      </c>
      <c r="AV130" s="360"/>
      <c r="AW130" s="118"/>
      <c r="AX130" s="247"/>
      <c r="AY130" s="117"/>
      <c r="AZ130" s="361" t="s">
        <v>528</v>
      </c>
      <c r="BA130" s="306" t="s">
        <v>529</v>
      </c>
      <c r="BB130" s="355"/>
      <c r="BC130" s="362">
        <v>0</v>
      </c>
    </row>
    <row r="131" spans="1:55" ht="26.25" customHeight="1" x14ac:dyDescent="0.25">
      <c r="A131" s="270" t="s">
        <v>21</v>
      </c>
      <c r="B131" s="273" t="s">
        <v>375</v>
      </c>
      <c r="C131" s="273" t="s">
        <v>330</v>
      </c>
      <c r="D131" s="273" t="s">
        <v>375</v>
      </c>
      <c r="E131" s="273" t="s">
        <v>330</v>
      </c>
      <c r="F131" s="273" t="s">
        <v>375</v>
      </c>
      <c r="G131" s="273" t="s">
        <v>330</v>
      </c>
      <c r="H131" s="273" t="s">
        <v>375</v>
      </c>
      <c r="I131" s="273" t="s">
        <v>330</v>
      </c>
      <c r="J131" s="273" t="s">
        <v>375</v>
      </c>
      <c r="K131" s="273" t="s">
        <v>330</v>
      </c>
      <c r="L131" s="273" t="s">
        <v>375</v>
      </c>
      <c r="M131" s="273" t="s">
        <v>330</v>
      </c>
      <c r="N131" s="273" t="s">
        <v>375</v>
      </c>
      <c r="O131" s="273" t="s">
        <v>330</v>
      </c>
      <c r="P131" s="273" t="s">
        <v>375</v>
      </c>
      <c r="Q131" s="273" t="s">
        <v>330</v>
      </c>
      <c r="R131" s="270" t="s">
        <v>21</v>
      </c>
      <c r="S131" s="273" t="s">
        <v>375</v>
      </c>
      <c r="T131" s="273" t="s">
        <v>330</v>
      </c>
      <c r="U131" s="273" t="s">
        <v>375</v>
      </c>
      <c r="V131" s="273" t="s">
        <v>330</v>
      </c>
      <c r="W131" s="273" t="s">
        <v>375</v>
      </c>
      <c r="X131" s="273" t="s">
        <v>330</v>
      </c>
      <c r="Y131" s="273" t="s">
        <v>375</v>
      </c>
      <c r="Z131" s="273" t="s">
        <v>330</v>
      </c>
      <c r="AA131" s="273" t="s">
        <v>375</v>
      </c>
      <c r="AB131" s="273" t="s">
        <v>330</v>
      </c>
      <c r="AC131" s="273" t="s">
        <v>375</v>
      </c>
      <c r="AD131" s="273" t="s">
        <v>330</v>
      </c>
      <c r="AE131" s="273" t="s">
        <v>375</v>
      </c>
      <c r="AF131" s="273" t="s">
        <v>330</v>
      </c>
      <c r="AG131" s="273" t="s">
        <v>375</v>
      </c>
      <c r="AH131" s="273" t="s">
        <v>330</v>
      </c>
      <c r="AI131" s="270" t="s">
        <v>21</v>
      </c>
      <c r="AJ131" s="272" t="s">
        <v>353</v>
      </c>
      <c r="AK131" s="272" t="s">
        <v>361</v>
      </c>
      <c r="AL131" s="272" t="s">
        <v>362</v>
      </c>
      <c r="AM131" s="272" t="s">
        <v>363</v>
      </c>
      <c r="AN131" s="272" t="s">
        <v>364</v>
      </c>
      <c r="AO131" s="272" t="s">
        <v>365</v>
      </c>
      <c r="AP131" s="272" t="s">
        <v>366</v>
      </c>
      <c r="AQ131" s="271" t="s">
        <v>331</v>
      </c>
      <c r="AR131" s="260" t="s">
        <v>535</v>
      </c>
      <c r="AS131" s="258" t="s">
        <v>542</v>
      </c>
      <c r="AT131" s="250" t="s">
        <v>543</v>
      </c>
      <c r="AU131" s="365" t="s">
        <v>538</v>
      </c>
      <c r="AV131" s="253" t="s">
        <v>539</v>
      </c>
      <c r="AW131" s="253" t="s">
        <v>346</v>
      </c>
      <c r="AX131" s="253" t="s">
        <v>540</v>
      </c>
      <c r="AY131" s="366" t="s">
        <v>541</v>
      </c>
      <c r="AZ131" s="367" t="s">
        <v>158</v>
      </c>
      <c r="BA131" s="368" t="s">
        <v>175</v>
      </c>
      <c r="BB131" s="307" t="s">
        <v>170</v>
      </c>
      <c r="BC131" s="368" t="s">
        <v>176</v>
      </c>
    </row>
    <row r="132" spans="1:55" x14ac:dyDescent="0.25">
      <c r="A132" s="10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10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10"/>
      <c r="AJ132" s="268"/>
      <c r="AK132" s="268"/>
      <c r="AL132" s="268"/>
      <c r="AM132" s="268"/>
      <c r="AN132" s="268"/>
      <c r="AO132" s="268"/>
      <c r="AP132" s="268"/>
      <c r="AQ132" s="206"/>
      <c r="AR132" s="264"/>
      <c r="AS132" s="264"/>
      <c r="AT132" s="274"/>
      <c r="AU132" s="262"/>
      <c r="AV132" s="262"/>
      <c r="AW132" s="206"/>
      <c r="AX132" s="262"/>
      <c r="AY132" s="206"/>
      <c r="AZ132" s="264"/>
      <c r="BA132" s="264"/>
      <c r="BB132" s="21"/>
      <c r="BC132" s="140"/>
    </row>
    <row r="133" spans="1:55" ht="13" x14ac:dyDescent="0.3">
      <c r="A133" s="12" t="s">
        <v>332</v>
      </c>
      <c r="B133" s="12">
        <f t="shared" ref="B133:Q133" si="32">SUM(B135:B152)</f>
        <v>2303</v>
      </c>
      <c r="C133" s="12">
        <f t="shared" si="32"/>
        <v>1064</v>
      </c>
      <c r="D133" s="12">
        <f t="shared" si="32"/>
        <v>732</v>
      </c>
      <c r="E133" s="12">
        <f t="shared" si="32"/>
        <v>425</v>
      </c>
      <c r="F133" s="12">
        <f t="shared" si="32"/>
        <v>263</v>
      </c>
      <c r="G133" s="12">
        <f t="shared" si="32"/>
        <v>64</v>
      </c>
      <c r="H133" s="12">
        <f t="shared" si="32"/>
        <v>951</v>
      </c>
      <c r="I133" s="12">
        <f t="shared" si="32"/>
        <v>420</v>
      </c>
      <c r="J133" s="12">
        <f t="shared" si="32"/>
        <v>939</v>
      </c>
      <c r="K133" s="12">
        <f t="shared" si="32"/>
        <v>565</v>
      </c>
      <c r="L133" s="12">
        <f t="shared" si="32"/>
        <v>169</v>
      </c>
      <c r="M133" s="12">
        <f t="shared" si="32"/>
        <v>46</v>
      </c>
      <c r="N133" s="12">
        <f t="shared" si="32"/>
        <v>810</v>
      </c>
      <c r="O133" s="12">
        <f t="shared" si="32"/>
        <v>320</v>
      </c>
      <c r="P133" s="12">
        <f t="shared" si="32"/>
        <v>6167</v>
      </c>
      <c r="Q133" s="12">
        <f t="shared" si="32"/>
        <v>2904</v>
      </c>
      <c r="R133" s="12" t="s">
        <v>332</v>
      </c>
      <c r="S133" s="12">
        <f t="shared" ref="S133:AH133" si="33">SUM(S135:S152)</f>
        <v>294</v>
      </c>
      <c r="T133" s="12">
        <f t="shared" si="33"/>
        <v>155</v>
      </c>
      <c r="U133" s="12">
        <f t="shared" si="33"/>
        <v>87</v>
      </c>
      <c r="V133" s="12">
        <f t="shared" si="33"/>
        <v>51</v>
      </c>
      <c r="W133" s="12">
        <f t="shared" si="33"/>
        <v>49</v>
      </c>
      <c r="X133" s="12">
        <f t="shared" si="33"/>
        <v>11</v>
      </c>
      <c r="Y133" s="12">
        <f t="shared" si="33"/>
        <v>185</v>
      </c>
      <c r="Z133" s="12">
        <f t="shared" si="33"/>
        <v>79</v>
      </c>
      <c r="AA133" s="12">
        <f t="shared" si="33"/>
        <v>246</v>
      </c>
      <c r="AB133" s="12">
        <f t="shared" si="33"/>
        <v>137</v>
      </c>
      <c r="AC133" s="12">
        <f t="shared" si="33"/>
        <v>31</v>
      </c>
      <c r="AD133" s="12">
        <f t="shared" si="33"/>
        <v>6</v>
      </c>
      <c r="AE133" s="12">
        <f t="shared" si="33"/>
        <v>261</v>
      </c>
      <c r="AF133" s="12">
        <f t="shared" si="33"/>
        <v>97</v>
      </c>
      <c r="AG133" s="12">
        <f t="shared" si="33"/>
        <v>1153</v>
      </c>
      <c r="AH133" s="12">
        <f t="shared" si="33"/>
        <v>536</v>
      </c>
      <c r="AI133" s="12" t="s">
        <v>332</v>
      </c>
      <c r="AJ133" s="12">
        <f t="shared" ref="AJ133:BA133" si="34">SUM(AJ135:AJ152)</f>
        <v>52</v>
      </c>
      <c r="AK133" s="12">
        <f t="shared" si="34"/>
        <v>21</v>
      </c>
      <c r="AL133" s="12">
        <f t="shared" si="34"/>
        <v>10</v>
      </c>
      <c r="AM133" s="12">
        <f t="shared" si="34"/>
        <v>26</v>
      </c>
      <c r="AN133" s="12">
        <f t="shared" si="34"/>
        <v>23</v>
      </c>
      <c r="AO133" s="12">
        <f t="shared" si="34"/>
        <v>9</v>
      </c>
      <c r="AP133" s="12">
        <f t="shared" si="34"/>
        <v>26</v>
      </c>
      <c r="AQ133" s="12">
        <f t="shared" si="34"/>
        <v>167</v>
      </c>
      <c r="AR133" s="12">
        <f t="shared" si="34"/>
        <v>163</v>
      </c>
      <c r="AS133" s="12">
        <f t="shared" si="34"/>
        <v>154</v>
      </c>
      <c r="AT133" s="12">
        <f t="shared" si="34"/>
        <v>9</v>
      </c>
      <c r="AU133" s="12">
        <f t="shared" si="34"/>
        <v>309</v>
      </c>
      <c r="AV133" s="12">
        <f t="shared" si="34"/>
        <v>27</v>
      </c>
      <c r="AW133" s="12">
        <f t="shared" si="34"/>
        <v>5</v>
      </c>
      <c r="AX133" s="12">
        <f t="shared" si="34"/>
        <v>2</v>
      </c>
      <c r="AY133" s="12">
        <f t="shared" si="34"/>
        <v>343</v>
      </c>
      <c r="AZ133" s="12">
        <f t="shared" si="34"/>
        <v>109</v>
      </c>
      <c r="BA133" s="12">
        <f t="shared" si="34"/>
        <v>16</v>
      </c>
      <c r="BB133" s="12">
        <f>SUM(BB135:BB152)</f>
        <v>16</v>
      </c>
      <c r="BC133" s="21"/>
    </row>
    <row r="134" spans="1:55" ht="13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2"/>
      <c r="Q134" s="12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2"/>
      <c r="AH134" s="12"/>
      <c r="AI134" s="13"/>
      <c r="AJ134" s="13"/>
      <c r="AK134" s="13"/>
      <c r="AL134" s="13"/>
      <c r="AM134" s="13"/>
      <c r="AN134" s="13"/>
      <c r="AO134" s="13"/>
      <c r="AP134" s="13"/>
      <c r="AQ134" s="295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21"/>
      <c r="BC134" s="21"/>
    </row>
    <row r="135" spans="1:55" ht="15" customHeight="1" x14ac:dyDescent="0.3">
      <c r="A135" s="13" t="s">
        <v>51</v>
      </c>
      <c r="B135" s="13">
        <v>670</v>
      </c>
      <c r="C135" s="13">
        <v>356</v>
      </c>
      <c r="D135" s="13">
        <v>227</v>
      </c>
      <c r="E135" s="13">
        <v>125</v>
      </c>
      <c r="F135" s="13">
        <v>62</v>
      </c>
      <c r="G135" s="13">
        <v>21</v>
      </c>
      <c r="H135" s="13">
        <v>272</v>
      </c>
      <c r="I135" s="13">
        <v>122</v>
      </c>
      <c r="J135" s="13">
        <v>269</v>
      </c>
      <c r="K135" s="13">
        <v>172</v>
      </c>
      <c r="L135" s="13">
        <v>68</v>
      </c>
      <c r="M135" s="13">
        <v>24</v>
      </c>
      <c r="N135" s="13">
        <v>341</v>
      </c>
      <c r="O135" s="13">
        <v>156</v>
      </c>
      <c r="P135" s="12">
        <f>+B135+D135+F135+H135+J135+L135+N135</f>
        <v>1909</v>
      </c>
      <c r="Q135" s="12">
        <f>+C135+E135+G135+I135+K135+M135+O135</f>
        <v>976</v>
      </c>
      <c r="R135" s="13" t="s">
        <v>51</v>
      </c>
      <c r="S135" s="13">
        <v>49</v>
      </c>
      <c r="T135" s="13">
        <v>27</v>
      </c>
      <c r="U135" s="13">
        <v>13</v>
      </c>
      <c r="V135" s="13">
        <v>7</v>
      </c>
      <c r="W135" s="13">
        <v>1</v>
      </c>
      <c r="X135" s="13">
        <v>0</v>
      </c>
      <c r="Y135" s="13">
        <v>29</v>
      </c>
      <c r="Z135" s="13">
        <v>12</v>
      </c>
      <c r="AA135" s="13">
        <v>42</v>
      </c>
      <c r="AB135" s="13">
        <v>22</v>
      </c>
      <c r="AC135" s="13">
        <v>8</v>
      </c>
      <c r="AD135" s="13">
        <v>3</v>
      </c>
      <c r="AE135" s="13">
        <v>111</v>
      </c>
      <c r="AF135" s="13">
        <v>43</v>
      </c>
      <c r="AG135" s="12">
        <f>S135+U135+W135+Y135+AA135+AC135+AE135</f>
        <v>253</v>
      </c>
      <c r="AH135" s="12">
        <f>T135+V135+X135+Z135+AB135+AD135+AF135</f>
        <v>114</v>
      </c>
      <c r="AI135" s="73" t="s">
        <v>51</v>
      </c>
      <c r="AJ135" s="13">
        <v>12</v>
      </c>
      <c r="AK135" s="13">
        <v>4</v>
      </c>
      <c r="AL135" s="13">
        <v>2</v>
      </c>
      <c r="AM135" s="13">
        <v>6</v>
      </c>
      <c r="AN135" s="13">
        <v>5</v>
      </c>
      <c r="AO135" s="13">
        <v>2</v>
      </c>
      <c r="AP135" s="13">
        <v>7</v>
      </c>
      <c r="AQ135" s="179">
        <v>38</v>
      </c>
      <c r="AR135" s="13">
        <v>38</v>
      </c>
      <c r="AS135" s="13">
        <v>38</v>
      </c>
      <c r="AT135" s="13">
        <v>0</v>
      </c>
      <c r="AU135" s="13">
        <v>79</v>
      </c>
      <c r="AV135" s="13">
        <v>10</v>
      </c>
      <c r="AW135" s="13">
        <v>0</v>
      </c>
      <c r="AX135" s="13">
        <v>0</v>
      </c>
      <c r="AY135" s="442">
        <v>89</v>
      </c>
      <c r="AZ135" s="13">
        <v>36</v>
      </c>
      <c r="BA135" s="13">
        <v>1</v>
      </c>
      <c r="BB135" s="21">
        <v>1</v>
      </c>
      <c r="BC135" s="21"/>
    </row>
    <row r="136" spans="1:55" ht="15" customHeight="1" x14ac:dyDescent="0.3">
      <c r="A136" s="13" t="s">
        <v>36</v>
      </c>
      <c r="B136" s="13">
        <v>305</v>
      </c>
      <c r="C136" s="13">
        <v>146</v>
      </c>
      <c r="D136" s="13">
        <v>74</v>
      </c>
      <c r="E136" s="13">
        <v>57</v>
      </c>
      <c r="F136" s="13">
        <v>74</v>
      </c>
      <c r="G136" s="13">
        <v>15</v>
      </c>
      <c r="H136" s="13">
        <v>148</v>
      </c>
      <c r="I136" s="13">
        <v>75</v>
      </c>
      <c r="J136" s="13">
        <v>173</v>
      </c>
      <c r="K136" s="13">
        <v>117</v>
      </c>
      <c r="L136" s="13">
        <v>31</v>
      </c>
      <c r="M136" s="13">
        <v>7</v>
      </c>
      <c r="N136" s="13">
        <v>123</v>
      </c>
      <c r="O136" s="13">
        <v>58</v>
      </c>
      <c r="P136" s="12">
        <f>+B136+D136+F136+H136+J136+L136+N136</f>
        <v>928</v>
      </c>
      <c r="Q136" s="12">
        <f>+C136+E136+G136+I136+K136+M136+O136</f>
        <v>475</v>
      </c>
      <c r="R136" s="13" t="s">
        <v>36</v>
      </c>
      <c r="S136" s="13">
        <v>39</v>
      </c>
      <c r="T136" s="13">
        <v>27</v>
      </c>
      <c r="U136" s="13">
        <v>2</v>
      </c>
      <c r="V136" s="13">
        <v>2</v>
      </c>
      <c r="W136" s="13">
        <v>21</v>
      </c>
      <c r="X136" s="13">
        <v>6</v>
      </c>
      <c r="Y136" s="13">
        <v>42</v>
      </c>
      <c r="Z136" s="13">
        <v>21</v>
      </c>
      <c r="AA136" s="13">
        <v>38</v>
      </c>
      <c r="AB136" s="13">
        <v>29</v>
      </c>
      <c r="AC136" s="13">
        <v>5</v>
      </c>
      <c r="AD136" s="13">
        <v>1</v>
      </c>
      <c r="AE136" s="13">
        <v>38</v>
      </c>
      <c r="AF136" s="13">
        <v>20</v>
      </c>
      <c r="AG136" s="12">
        <f t="shared" ref="AG136:AG152" si="35">S136+U136+W136+Y136+AA136+AC136+AE136</f>
        <v>185</v>
      </c>
      <c r="AH136" s="12">
        <f t="shared" ref="AH136:AH152" si="36">T136+V136+X136+Z136+AB136+AD136+AF136</f>
        <v>106</v>
      </c>
      <c r="AI136" s="73" t="s">
        <v>36</v>
      </c>
      <c r="AJ136" s="13">
        <v>8</v>
      </c>
      <c r="AK136" s="13">
        <v>2</v>
      </c>
      <c r="AL136" s="13">
        <v>2</v>
      </c>
      <c r="AM136" s="13">
        <v>3</v>
      </c>
      <c r="AN136" s="13">
        <v>3</v>
      </c>
      <c r="AO136" s="13">
        <v>1</v>
      </c>
      <c r="AP136" s="13">
        <v>3</v>
      </c>
      <c r="AQ136" s="179">
        <v>22</v>
      </c>
      <c r="AR136" s="13">
        <v>22</v>
      </c>
      <c r="AS136" s="13">
        <v>22</v>
      </c>
      <c r="AT136" s="13">
        <v>0</v>
      </c>
      <c r="AU136" s="13">
        <v>42</v>
      </c>
      <c r="AV136" s="13">
        <v>6</v>
      </c>
      <c r="AW136" s="13">
        <v>0</v>
      </c>
      <c r="AX136" s="13">
        <v>0</v>
      </c>
      <c r="AY136" s="442">
        <v>48</v>
      </c>
      <c r="AZ136" s="13">
        <v>0</v>
      </c>
      <c r="BA136" s="13">
        <v>1</v>
      </c>
      <c r="BB136" s="21">
        <v>1</v>
      </c>
      <c r="BC136" s="21"/>
    </row>
    <row r="137" spans="1:55" ht="15" customHeight="1" x14ac:dyDescent="0.3">
      <c r="A137" s="13" t="s">
        <v>37</v>
      </c>
      <c r="B137" s="13">
        <v>142</v>
      </c>
      <c r="C137" s="13">
        <v>58</v>
      </c>
      <c r="D137" s="13">
        <v>52</v>
      </c>
      <c r="E137" s="13">
        <v>36</v>
      </c>
      <c r="F137" s="13">
        <v>46</v>
      </c>
      <c r="G137" s="13">
        <v>10</v>
      </c>
      <c r="H137" s="13">
        <v>98</v>
      </c>
      <c r="I137" s="13">
        <v>46</v>
      </c>
      <c r="J137" s="13">
        <v>31</v>
      </c>
      <c r="K137" s="13">
        <v>19</v>
      </c>
      <c r="L137" s="13">
        <v>25</v>
      </c>
      <c r="M137" s="13">
        <v>4</v>
      </c>
      <c r="N137" s="13">
        <v>36</v>
      </c>
      <c r="O137" s="13">
        <v>19</v>
      </c>
      <c r="P137" s="12">
        <f t="shared" ref="P137:P152" si="37">+B137+D137+F137+H137+J137+L137+N137</f>
        <v>430</v>
      </c>
      <c r="Q137" s="12">
        <f t="shared" ref="Q137:Q152" si="38">+C137+E137+G137+I137+K137+M137+O137</f>
        <v>192</v>
      </c>
      <c r="R137" s="13" t="s">
        <v>37</v>
      </c>
      <c r="S137" s="13">
        <v>31</v>
      </c>
      <c r="T137" s="13">
        <v>14</v>
      </c>
      <c r="U137" s="13">
        <v>13</v>
      </c>
      <c r="V137" s="13">
        <v>10</v>
      </c>
      <c r="W137" s="13">
        <v>18</v>
      </c>
      <c r="X137" s="13">
        <v>4</v>
      </c>
      <c r="Y137" s="13">
        <v>25</v>
      </c>
      <c r="Z137" s="13">
        <v>16</v>
      </c>
      <c r="AA137" s="13">
        <v>1</v>
      </c>
      <c r="AB137" s="13">
        <v>1</v>
      </c>
      <c r="AC137" s="13">
        <v>12</v>
      </c>
      <c r="AD137" s="13">
        <v>1</v>
      </c>
      <c r="AE137" s="13">
        <v>17</v>
      </c>
      <c r="AF137" s="13">
        <v>9</v>
      </c>
      <c r="AG137" s="12">
        <f t="shared" si="35"/>
        <v>117</v>
      </c>
      <c r="AH137" s="12">
        <f t="shared" si="36"/>
        <v>55</v>
      </c>
      <c r="AI137" s="73" t="s">
        <v>37</v>
      </c>
      <c r="AJ137" s="13">
        <v>3</v>
      </c>
      <c r="AK137" s="13">
        <v>1</v>
      </c>
      <c r="AL137" s="13">
        <v>1</v>
      </c>
      <c r="AM137" s="13">
        <v>2</v>
      </c>
      <c r="AN137" s="13">
        <v>1</v>
      </c>
      <c r="AO137" s="13">
        <v>1</v>
      </c>
      <c r="AP137" s="13">
        <v>1</v>
      </c>
      <c r="AQ137" s="179">
        <v>10</v>
      </c>
      <c r="AR137" s="13">
        <v>11</v>
      </c>
      <c r="AS137" s="13">
        <v>10</v>
      </c>
      <c r="AT137" s="13">
        <v>1</v>
      </c>
      <c r="AU137" s="13">
        <v>18</v>
      </c>
      <c r="AV137" s="13">
        <v>0</v>
      </c>
      <c r="AW137" s="13">
        <v>0</v>
      </c>
      <c r="AX137" s="13">
        <v>0</v>
      </c>
      <c r="AY137" s="442">
        <v>18</v>
      </c>
      <c r="AZ137" s="13">
        <v>7</v>
      </c>
      <c r="BA137" s="13">
        <v>1</v>
      </c>
      <c r="BB137" s="21">
        <v>1</v>
      </c>
      <c r="BC137" s="21"/>
    </row>
    <row r="138" spans="1:55" ht="15" customHeight="1" x14ac:dyDescent="0.3">
      <c r="A138" s="13" t="s">
        <v>39</v>
      </c>
      <c r="B138" s="13">
        <v>100</v>
      </c>
      <c r="C138" s="13">
        <v>47</v>
      </c>
      <c r="D138" s="13">
        <v>14</v>
      </c>
      <c r="E138" s="13">
        <v>6</v>
      </c>
      <c r="F138" s="13">
        <v>11</v>
      </c>
      <c r="G138" s="13">
        <v>3</v>
      </c>
      <c r="H138" s="13">
        <v>13</v>
      </c>
      <c r="I138" s="13">
        <v>4</v>
      </c>
      <c r="J138" s="13">
        <v>36</v>
      </c>
      <c r="K138" s="13">
        <v>23</v>
      </c>
      <c r="L138" s="13">
        <v>6</v>
      </c>
      <c r="M138" s="13">
        <v>0</v>
      </c>
      <c r="N138" s="13">
        <v>18</v>
      </c>
      <c r="O138" s="13">
        <v>4</v>
      </c>
      <c r="P138" s="12">
        <f t="shared" si="37"/>
        <v>198</v>
      </c>
      <c r="Q138" s="12">
        <f t="shared" si="38"/>
        <v>87</v>
      </c>
      <c r="R138" s="13" t="s">
        <v>39</v>
      </c>
      <c r="S138" s="13">
        <v>3</v>
      </c>
      <c r="T138" s="13">
        <v>1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13</v>
      </c>
      <c r="AB138" s="13">
        <v>10</v>
      </c>
      <c r="AC138" s="13">
        <v>0</v>
      </c>
      <c r="AD138" s="13">
        <v>0</v>
      </c>
      <c r="AE138" s="13">
        <v>7</v>
      </c>
      <c r="AF138" s="13">
        <v>2</v>
      </c>
      <c r="AG138" s="12">
        <f t="shared" si="35"/>
        <v>23</v>
      </c>
      <c r="AH138" s="12">
        <f t="shared" si="36"/>
        <v>13</v>
      </c>
      <c r="AI138" s="73" t="s">
        <v>39</v>
      </c>
      <c r="AJ138" s="13">
        <v>2</v>
      </c>
      <c r="AK138" s="13">
        <v>1</v>
      </c>
      <c r="AL138" s="13">
        <v>1</v>
      </c>
      <c r="AM138" s="13">
        <v>1</v>
      </c>
      <c r="AN138" s="13">
        <v>1</v>
      </c>
      <c r="AO138" s="13">
        <v>1</v>
      </c>
      <c r="AP138" s="13">
        <v>1</v>
      </c>
      <c r="AQ138" s="179">
        <v>8</v>
      </c>
      <c r="AR138" s="13">
        <v>5</v>
      </c>
      <c r="AS138" s="13">
        <v>5</v>
      </c>
      <c r="AT138" s="13">
        <v>0</v>
      </c>
      <c r="AU138" s="13">
        <v>16</v>
      </c>
      <c r="AV138" s="13">
        <v>0</v>
      </c>
      <c r="AW138" s="13">
        <v>0</v>
      </c>
      <c r="AX138" s="13">
        <v>0</v>
      </c>
      <c r="AY138" s="442">
        <v>16</v>
      </c>
      <c r="AZ138" s="13">
        <v>0</v>
      </c>
      <c r="BA138" s="13">
        <v>1</v>
      </c>
      <c r="BB138" s="21">
        <v>1</v>
      </c>
      <c r="BC138" s="21"/>
    </row>
    <row r="139" spans="1:55" ht="15" customHeight="1" x14ac:dyDescent="0.3">
      <c r="A139" s="13" t="s">
        <v>40</v>
      </c>
      <c r="B139" s="13">
        <v>45</v>
      </c>
      <c r="C139" s="13">
        <v>21</v>
      </c>
      <c r="D139" s="13">
        <v>7</v>
      </c>
      <c r="E139" s="13">
        <v>2</v>
      </c>
      <c r="F139" s="13">
        <v>0</v>
      </c>
      <c r="G139" s="13">
        <v>0</v>
      </c>
      <c r="H139" s="13">
        <v>12</v>
      </c>
      <c r="I139" s="13">
        <v>1</v>
      </c>
      <c r="J139" s="13">
        <v>13</v>
      </c>
      <c r="K139" s="13">
        <v>8</v>
      </c>
      <c r="L139" s="13">
        <v>0</v>
      </c>
      <c r="M139" s="13">
        <v>0</v>
      </c>
      <c r="N139" s="13">
        <v>4</v>
      </c>
      <c r="O139" s="13">
        <v>1</v>
      </c>
      <c r="P139" s="12">
        <f t="shared" si="37"/>
        <v>81</v>
      </c>
      <c r="Q139" s="12">
        <f t="shared" si="38"/>
        <v>33</v>
      </c>
      <c r="R139" s="13" t="s">
        <v>40</v>
      </c>
      <c r="S139" s="13">
        <v>5</v>
      </c>
      <c r="T139" s="13">
        <v>4</v>
      </c>
      <c r="U139" s="13">
        <v>2</v>
      </c>
      <c r="V139" s="13">
        <v>1</v>
      </c>
      <c r="W139" s="13">
        <v>0</v>
      </c>
      <c r="X139" s="13">
        <v>0</v>
      </c>
      <c r="Y139" s="13">
        <v>5</v>
      </c>
      <c r="Z139" s="13">
        <v>0</v>
      </c>
      <c r="AA139" s="13">
        <v>5</v>
      </c>
      <c r="AB139" s="13">
        <v>3</v>
      </c>
      <c r="AC139" s="13">
        <v>0</v>
      </c>
      <c r="AD139" s="13">
        <v>0</v>
      </c>
      <c r="AE139" s="13">
        <v>3</v>
      </c>
      <c r="AF139" s="13">
        <v>0</v>
      </c>
      <c r="AG139" s="12">
        <f t="shared" si="35"/>
        <v>20</v>
      </c>
      <c r="AH139" s="12">
        <f t="shared" si="36"/>
        <v>8</v>
      </c>
      <c r="AI139" s="73" t="s">
        <v>40</v>
      </c>
      <c r="AJ139" s="13">
        <v>1</v>
      </c>
      <c r="AK139" s="13">
        <v>1</v>
      </c>
      <c r="AL139" s="13">
        <v>0</v>
      </c>
      <c r="AM139" s="13">
        <v>1</v>
      </c>
      <c r="AN139" s="13">
        <v>1</v>
      </c>
      <c r="AO139" s="13">
        <v>0</v>
      </c>
      <c r="AP139" s="13">
        <v>1</v>
      </c>
      <c r="AQ139" s="179">
        <v>5</v>
      </c>
      <c r="AR139" s="13">
        <v>5</v>
      </c>
      <c r="AS139" s="13">
        <v>5</v>
      </c>
      <c r="AT139" s="13">
        <v>0</v>
      </c>
      <c r="AU139" s="13">
        <v>9</v>
      </c>
      <c r="AV139" s="13">
        <v>1</v>
      </c>
      <c r="AW139" s="13">
        <v>0</v>
      </c>
      <c r="AX139" s="13">
        <v>0</v>
      </c>
      <c r="AY139" s="442">
        <v>10</v>
      </c>
      <c r="AZ139" s="13">
        <v>6</v>
      </c>
      <c r="BA139" s="13">
        <v>1</v>
      </c>
      <c r="BB139" s="21">
        <v>1</v>
      </c>
      <c r="BC139" s="21"/>
    </row>
    <row r="140" spans="1:55" ht="15" customHeight="1" x14ac:dyDescent="0.3">
      <c r="A140" s="13" t="s">
        <v>42</v>
      </c>
      <c r="B140" s="13">
        <v>38</v>
      </c>
      <c r="C140" s="13">
        <v>19</v>
      </c>
      <c r="D140" s="13">
        <v>33</v>
      </c>
      <c r="E140" s="13">
        <v>16</v>
      </c>
      <c r="F140" s="13">
        <v>0</v>
      </c>
      <c r="G140" s="13">
        <v>0</v>
      </c>
      <c r="H140" s="13">
        <v>10</v>
      </c>
      <c r="I140" s="13">
        <v>4</v>
      </c>
      <c r="J140" s="13">
        <v>17</v>
      </c>
      <c r="K140" s="13">
        <v>14</v>
      </c>
      <c r="L140" s="13">
        <v>0</v>
      </c>
      <c r="M140" s="13">
        <v>0</v>
      </c>
      <c r="N140" s="13">
        <v>9</v>
      </c>
      <c r="O140" s="13">
        <v>3</v>
      </c>
      <c r="P140" s="12">
        <f t="shared" si="37"/>
        <v>107</v>
      </c>
      <c r="Q140" s="12">
        <f t="shared" si="38"/>
        <v>56</v>
      </c>
      <c r="R140" s="13" t="s">
        <v>42</v>
      </c>
      <c r="S140" s="13">
        <v>4</v>
      </c>
      <c r="T140" s="13">
        <v>1</v>
      </c>
      <c r="U140" s="13">
        <v>0</v>
      </c>
      <c r="V140" s="13">
        <v>0</v>
      </c>
      <c r="W140" s="13">
        <v>0</v>
      </c>
      <c r="X140" s="13">
        <v>0</v>
      </c>
      <c r="Y140" s="13">
        <v>1</v>
      </c>
      <c r="Z140" s="13">
        <v>1</v>
      </c>
      <c r="AA140" s="13">
        <v>0</v>
      </c>
      <c r="AB140" s="13">
        <v>0</v>
      </c>
      <c r="AC140" s="13">
        <v>0</v>
      </c>
      <c r="AD140" s="13">
        <v>0</v>
      </c>
      <c r="AE140" s="13">
        <v>0</v>
      </c>
      <c r="AF140" s="13">
        <v>0</v>
      </c>
      <c r="AG140" s="12">
        <f t="shared" si="35"/>
        <v>5</v>
      </c>
      <c r="AH140" s="12">
        <f t="shared" si="36"/>
        <v>2</v>
      </c>
      <c r="AI140" s="73" t="s">
        <v>42</v>
      </c>
      <c r="AJ140" s="13">
        <v>2</v>
      </c>
      <c r="AK140" s="13">
        <v>1</v>
      </c>
      <c r="AL140" s="13">
        <v>0</v>
      </c>
      <c r="AM140" s="13">
        <v>1</v>
      </c>
      <c r="AN140" s="13">
        <v>1</v>
      </c>
      <c r="AO140" s="13">
        <v>0</v>
      </c>
      <c r="AP140" s="13">
        <v>1</v>
      </c>
      <c r="AQ140" s="179">
        <v>6</v>
      </c>
      <c r="AR140" s="13">
        <v>5</v>
      </c>
      <c r="AS140" s="13">
        <v>3</v>
      </c>
      <c r="AT140" s="13">
        <v>2</v>
      </c>
      <c r="AU140" s="13">
        <v>9</v>
      </c>
      <c r="AV140" s="13">
        <v>0</v>
      </c>
      <c r="AW140" s="13">
        <v>2</v>
      </c>
      <c r="AX140" s="13">
        <v>1</v>
      </c>
      <c r="AY140" s="442">
        <v>12</v>
      </c>
      <c r="AZ140" s="13">
        <v>3</v>
      </c>
      <c r="BA140" s="13">
        <v>1</v>
      </c>
      <c r="BB140" s="21">
        <v>1</v>
      </c>
      <c r="BC140" s="21"/>
    </row>
    <row r="141" spans="1:55" ht="15" customHeight="1" x14ac:dyDescent="0.3">
      <c r="A141" s="13" t="s">
        <v>43</v>
      </c>
      <c r="B141" s="13">
        <v>181</v>
      </c>
      <c r="C141" s="13">
        <v>68</v>
      </c>
      <c r="D141" s="13">
        <v>30</v>
      </c>
      <c r="E141" s="13">
        <v>18</v>
      </c>
      <c r="F141" s="13">
        <v>25</v>
      </c>
      <c r="G141" s="13">
        <v>4</v>
      </c>
      <c r="H141" s="13">
        <v>69</v>
      </c>
      <c r="I141" s="13">
        <v>32</v>
      </c>
      <c r="J141" s="13">
        <v>81</v>
      </c>
      <c r="K141" s="13">
        <v>34</v>
      </c>
      <c r="L141" s="13">
        <v>8</v>
      </c>
      <c r="M141" s="13">
        <v>1</v>
      </c>
      <c r="N141" s="13">
        <v>39</v>
      </c>
      <c r="O141" s="13">
        <v>6</v>
      </c>
      <c r="P141" s="12">
        <f t="shared" si="37"/>
        <v>433</v>
      </c>
      <c r="Q141" s="12">
        <f t="shared" si="38"/>
        <v>163</v>
      </c>
      <c r="R141" s="13" t="s">
        <v>43</v>
      </c>
      <c r="S141" s="13">
        <v>28</v>
      </c>
      <c r="T141" s="13">
        <v>12</v>
      </c>
      <c r="U141" s="13">
        <v>2</v>
      </c>
      <c r="V141" s="13">
        <v>0</v>
      </c>
      <c r="W141" s="13">
        <v>0</v>
      </c>
      <c r="X141" s="13">
        <v>0</v>
      </c>
      <c r="Y141" s="13">
        <v>10</v>
      </c>
      <c r="Z141" s="13">
        <v>2</v>
      </c>
      <c r="AA141" s="13">
        <v>56</v>
      </c>
      <c r="AB141" s="13">
        <v>26</v>
      </c>
      <c r="AC141" s="13">
        <v>2</v>
      </c>
      <c r="AD141" s="13">
        <v>1</v>
      </c>
      <c r="AE141" s="13">
        <v>20</v>
      </c>
      <c r="AF141" s="13">
        <v>4</v>
      </c>
      <c r="AG141" s="12">
        <f t="shared" si="35"/>
        <v>118</v>
      </c>
      <c r="AH141" s="12">
        <f t="shared" si="36"/>
        <v>45</v>
      </c>
      <c r="AI141" s="73" t="s">
        <v>43</v>
      </c>
      <c r="AJ141" s="13">
        <v>3</v>
      </c>
      <c r="AK141" s="13">
        <v>1</v>
      </c>
      <c r="AL141" s="13">
        <v>1</v>
      </c>
      <c r="AM141" s="13">
        <v>2</v>
      </c>
      <c r="AN141" s="13">
        <v>2</v>
      </c>
      <c r="AO141" s="13">
        <v>1</v>
      </c>
      <c r="AP141" s="13">
        <v>2</v>
      </c>
      <c r="AQ141" s="179">
        <v>12</v>
      </c>
      <c r="AR141" s="13">
        <v>13</v>
      </c>
      <c r="AS141" s="13">
        <v>13</v>
      </c>
      <c r="AT141" s="13">
        <v>0</v>
      </c>
      <c r="AU141" s="13">
        <v>19</v>
      </c>
      <c r="AV141" s="13">
        <v>0</v>
      </c>
      <c r="AW141" s="13">
        <v>0</v>
      </c>
      <c r="AX141" s="13">
        <v>0</v>
      </c>
      <c r="AY141" s="442">
        <v>19</v>
      </c>
      <c r="AZ141" s="13">
        <v>9</v>
      </c>
      <c r="BA141" s="13">
        <v>1</v>
      </c>
      <c r="BB141" s="21">
        <v>1</v>
      </c>
      <c r="BC141" s="21"/>
    </row>
    <row r="142" spans="1:55" ht="15" customHeight="1" x14ac:dyDescent="0.3">
      <c r="A142" s="13" t="s">
        <v>44</v>
      </c>
      <c r="B142" s="13">
        <v>79</v>
      </c>
      <c r="C142" s="13">
        <v>43</v>
      </c>
      <c r="D142" s="13">
        <v>34</v>
      </c>
      <c r="E142" s="13">
        <v>20</v>
      </c>
      <c r="F142" s="13">
        <v>0</v>
      </c>
      <c r="G142" s="13">
        <v>0</v>
      </c>
      <c r="H142" s="13">
        <v>34</v>
      </c>
      <c r="I142" s="13">
        <v>10</v>
      </c>
      <c r="J142" s="13">
        <v>42</v>
      </c>
      <c r="K142" s="13">
        <v>27</v>
      </c>
      <c r="L142" s="13">
        <v>0</v>
      </c>
      <c r="M142" s="13">
        <v>0</v>
      </c>
      <c r="N142" s="13">
        <v>22</v>
      </c>
      <c r="O142" s="13">
        <v>2</v>
      </c>
      <c r="P142" s="12">
        <f t="shared" si="37"/>
        <v>211</v>
      </c>
      <c r="Q142" s="12">
        <f t="shared" si="38"/>
        <v>102</v>
      </c>
      <c r="R142" s="13" t="s">
        <v>44</v>
      </c>
      <c r="S142" s="13">
        <v>6</v>
      </c>
      <c r="T142" s="13">
        <v>4</v>
      </c>
      <c r="U142" s="13">
        <v>1</v>
      </c>
      <c r="V142" s="13">
        <v>0</v>
      </c>
      <c r="W142" s="13">
        <v>0</v>
      </c>
      <c r="X142" s="13">
        <v>0</v>
      </c>
      <c r="Y142" s="13">
        <v>4</v>
      </c>
      <c r="Z142" s="13">
        <v>1</v>
      </c>
      <c r="AA142" s="13">
        <v>7</v>
      </c>
      <c r="AB142" s="13">
        <v>2</v>
      </c>
      <c r="AC142" s="13">
        <v>0</v>
      </c>
      <c r="AD142" s="13">
        <v>0</v>
      </c>
      <c r="AE142" s="13">
        <v>6</v>
      </c>
      <c r="AF142" s="13">
        <v>1</v>
      </c>
      <c r="AG142" s="12">
        <f t="shared" si="35"/>
        <v>24</v>
      </c>
      <c r="AH142" s="12">
        <f t="shared" si="36"/>
        <v>8</v>
      </c>
      <c r="AI142" s="73" t="s">
        <v>44</v>
      </c>
      <c r="AJ142" s="13">
        <v>2</v>
      </c>
      <c r="AK142" s="13">
        <v>1</v>
      </c>
      <c r="AL142" s="13">
        <v>0</v>
      </c>
      <c r="AM142" s="13">
        <v>1</v>
      </c>
      <c r="AN142" s="13">
        <v>1</v>
      </c>
      <c r="AO142" s="13">
        <v>0</v>
      </c>
      <c r="AP142" s="13">
        <v>1</v>
      </c>
      <c r="AQ142" s="179">
        <v>6</v>
      </c>
      <c r="AR142" s="13">
        <v>6</v>
      </c>
      <c r="AS142" s="13">
        <v>6</v>
      </c>
      <c r="AT142" s="13">
        <v>0</v>
      </c>
      <c r="AU142" s="13">
        <v>13</v>
      </c>
      <c r="AV142" s="13">
        <v>0</v>
      </c>
      <c r="AW142" s="13">
        <v>0</v>
      </c>
      <c r="AX142" s="13">
        <v>0</v>
      </c>
      <c r="AY142" s="442">
        <v>13</v>
      </c>
      <c r="AZ142" s="13">
        <v>6</v>
      </c>
      <c r="BA142" s="13">
        <v>1</v>
      </c>
      <c r="BB142" s="21">
        <v>1</v>
      </c>
      <c r="BC142" s="21"/>
    </row>
    <row r="143" spans="1:55" ht="15" customHeight="1" x14ac:dyDescent="0.3">
      <c r="A143" s="13" t="s">
        <v>521</v>
      </c>
      <c r="B143" s="13">
        <v>78</v>
      </c>
      <c r="C143" s="13">
        <v>26</v>
      </c>
      <c r="D143" s="13">
        <v>18</v>
      </c>
      <c r="E143" s="13">
        <v>5</v>
      </c>
      <c r="F143" s="13">
        <v>0</v>
      </c>
      <c r="G143" s="13">
        <v>0</v>
      </c>
      <c r="H143" s="13">
        <v>10</v>
      </c>
      <c r="I143" s="13">
        <v>0</v>
      </c>
      <c r="J143" s="13">
        <v>18</v>
      </c>
      <c r="K143" s="13">
        <v>12</v>
      </c>
      <c r="L143" s="13">
        <v>0</v>
      </c>
      <c r="M143" s="13">
        <v>0</v>
      </c>
      <c r="N143" s="13">
        <v>5</v>
      </c>
      <c r="O143" s="13">
        <v>2</v>
      </c>
      <c r="P143" s="12">
        <f t="shared" si="37"/>
        <v>129</v>
      </c>
      <c r="Q143" s="12">
        <f t="shared" si="38"/>
        <v>45</v>
      </c>
      <c r="R143" s="13" t="s">
        <v>521</v>
      </c>
      <c r="S143" s="13">
        <v>17</v>
      </c>
      <c r="T143" s="13">
        <v>5</v>
      </c>
      <c r="U143" s="13">
        <v>3</v>
      </c>
      <c r="V143" s="13">
        <v>1</v>
      </c>
      <c r="W143" s="13">
        <v>0</v>
      </c>
      <c r="X143" s="13">
        <v>0</v>
      </c>
      <c r="Y143" s="13">
        <v>3</v>
      </c>
      <c r="Z143" s="13">
        <v>0</v>
      </c>
      <c r="AA143" s="13">
        <v>3</v>
      </c>
      <c r="AB143" s="13">
        <v>2</v>
      </c>
      <c r="AC143" s="13">
        <v>0</v>
      </c>
      <c r="AD143" s="13">
        <v>0</v>
      </c>
      <c r="AE143" s="13">
        <v>2</v>
      </c>
      <c r="AF143" s="13">
        <v>0</v>
      </c>
      <c r="AG143" s="12">
        <f t="shared" si="35"/>
        <v>28</v>
      </c>
      <c r="AH143" s="12">
        <f t="shared" si="36"/>
        <v>8</v>
      </c>
      <c r="AI143" s="73" t="s">
        <v>521</v>
      </c>
      <c r="AJ143" s="13">
        <v>2</v>
      </c>
      <c r="AK143" s="13">
        <v>1</v>
      </c>
      <c r="AL143" s="13">
        <v>0</v>
      </c>
      <c r="AM143" s="13">
        <v>1</v>
      </c>
      <c r="AN143" s="13">
        <v>1</v>
      </c>
      <c r="AO143" s="13">
        <v>0</v>
      </c>
      <c r="AP143" s="13">
        <v>1</v>
      </c>
      <c r="AQ143" s="179">
        <v>6</v>
      </c>
      <c r="AR143" s="13">
        <v>6</v>
      </c>
      <c r="AS143" s="13">
        <v>6</v>
      </c>
      <c r="AT143" s="13">
        <v>0</v>
      </c>
      <c r="AU143" s="13">
        <v>10</v>
      </c>
      <c r="AV143" s="13">
        <v>0</v>
      </c>
      <c r="AW143" s="13">
        <v>0</v>
      </c>
      <c r="AX143" s="13">
        <v>0</v>
      </c>
      <c r="AY143" s="442">
        <v>10</v>
      </c>
      <c r="AZ143" s="13">
        <v>5</v>
      </c>
      <c r="BA143" s="13">
        <v>1</v>
      </c>
      <c r="BB143" s="21">
        <v>1</v>
      </c>
      <c r="BC143" s="21"/>
    </row>
    <row r="144" spans="1:55" ht="15" customHeight="1" x14ac:dyDescent="0.3">
      <c r="A144" s="13" t="s">
        <v>46</v>
      </c>
      <c r="B144" s="13">
        <v>123</v>
      </c>
      <c r="C144" s="13">
        <v>54</v>
      </c>
      <c r="D144" s="13">
        <v>66</v>
      </c>
      <c r="E144" s="13">
        <v>35</v>
      </c>
      <c r="F144" s="13">
        <v>11</v>
      </c>
      <c r="G144" s="13">
        <v>0</v>
      </c>
      <c r="H144" s="13">
        <v>55</v>
      </c>
      <c r="I144" s="13">
        <v>28</v>
      </c>
      <c r="J144" s="13">
        <v>28</v>
      </c>
      <c r="K144" s="13">
        <v>10</v>
      </c>
      <c r="L144" s="13">
        <v>6</v>
      </c>
      <c r="M144" s="13">
        <v>0</v>
      </c>
      <c r="N144" s="13">
        <v>26</v>
      </c>
      <c r="O144" s="13">
        <v>7</v>
      </c>
      <c r="P144" s="12">
        <f t="shared" si="37"/>
        <v>315</v>
      </c>
      <c r="Q144" s="12">
        <f t="shared" si="38"/>
        <v>134</v>
      </c>
      <c r="R144" s="13" t="s">
        <v>46</v>
      </c>
      <c r="S144" s="13">
        <v>45</v>
      </c>
      <c r="T144" s="13">
        <v>21</v>
      </c>
      <c r="U144" s="13">
        <v>36</v>
      </c>
      <c r="V144" s="13">
        <v>22</v>
      </c>
      <c r="W144" s="13">
        <v>7</v>
      </c>
      <c r="X144" s="13">
        <v>0</v>
      </c>
      <c r="Y144" s="13">
        <v>21</v>
      </c>
      <c r="Z144" s="13">
        <v>8</v>
      </c>
      <c r="AA144" s="13">
        <v>10</v>
      </c>
      <c r="AB144" s="13">
        <v>3</v>
      </c>
      <c r="AC144" s="13">
        <v>0</v>
      </c>
      <c r="AD144" s="13">
        <v>0</v>
      </c>
      <c r="AE144" s="13">
        <v>6</v>
      </c>
      <c r="AF144" s="13">
        <v>0</v>
      </c>
      <c r="AG144" s="12">
        <f t="shared" si="35"/>
        <v>125</v>
      </c>
      <c r="AH144" s="12">
        <f t="shared" si="36"/>
        <v>54</v>
      </c>
      <c r="AI144" s="73" t="s">
        <v>46</v>
      </c>
      <c r="AJ144" s="13">
        <v>3</v>
      </c>
      <c r="AK144" s="13">
        <v>2</v>
      </c>
      <c r="AL144" s="13">
        <v>1</v>
      </c>
      <c r="AM144" s="13">
        <v>1</v>
      </c>
      <c r="AN144" s="13">
        <v>1</v>
      </c>
      <c r="AO144" s="13">
        <v>1</v>
      </c>
      <c r="AP144" s="13">
        <v>1</v>
      </c>
      <c r="AQ144" s="179">
        <v>10</v>
      </c>
      <c r="AR144" s="13">
        <v>9</v>
      </c>
      <c r="AS144" s="13">
        <v>7</v>
      </c>
      <c r="AT144" s="13">
        <v>2</v>
      </c>
      <c r="AU144" s="13">
        <v>15</v>
      </c>
      <c r="AV144" s="13">
        <v>3</v>
      </c>
      <c r="AW144" s="13">
        <v>0</v>
      </c>
      <c r="AX144" s="13">
        <v>0</v>
      </c>
      <c r="AY144" s="442">
        <v>18</v>
      </c>
      <c r="AZ144" s="13">
        <v>0</v>
      </c>
      <c r="BA144" s="13">
        <v>1</v>
      </c>
      <c r="BB144" s="21">
        <v>1</v>
      </c>
      <c r="BC144" s="21"/>
    </row>
    <row r="145" spans="1:55" ht="15" customHeight="1" x14ac:dyDescent="0.3">
      <c r="A145" s="13" t="s">
        <v>47</v>
      </c>
      <c r="B145" s="13">
        <v>82</v>
      </c>
      <c r="C145" s="13">
        <v>38</v>
      </c>
      <c r="D145" s="13">
        <v>18</v>
      </c>
      <c r="E145" s="13">
        <v>7</v>
      </c>
      <c r="F145" s="13">
        <v>0</v>
      </c>
      <c r="G145" s="13">
        <v>0</v>
      </c>
      <c r="H145" s="13">
        <v>25</v>
      </c>
      <c r="I145" s="13">
        <v>11</v>
      </c>
      <c r="J145" s="13">
        <v>28</v>
      </c>
      <c r="K145" s="13">
        <v>11</v>
      </c>
      <c r="L145" s="13">
        <v>0</v>
      </c>
      <c r="M145" s="13">
        <v>0</v>
      </c>
      <c r="N145" s="13">
        <v>18</v>
      </c>
      <c r="O145" s="13">
        <v>9</v>
      </c>
      <c r="P145" s="12">
        <f t="shared" si="37"/>
        <v>171</v>
      </c>
      <c r="Q145" s="12">
        <f t="shared" si="38"/>
        <v>76</v>
      </c>
      <c r="R145" s="13" t="s">
        <v>47</v>
      </c>
      <c r="S145" s="13">
        <v>12</v>
      </c>
      <c r="T145" s="13">
        <v>6</v>
      </c>
      <c r="U145" s="13">
        <v>1</v>
      </c>
      <c r="V145" s="13">
        <v>0</v>
      </c>
      <c r="W145" s="13">
        <v>0</v>
      </c>
      <c r="X145" s="13">
        <v>0</v>
      </c>
      <c r="Y145" s="13">
        <v>2</v>
      </c>
      <c r="Z145" s="13">
        <v>1</v>
      </c>
      <c r="AA145" s="13">
        <v>18</v>
      </c>
      <c r="AB145" s="13">
        <v>6</v>
      </c>
      <c r="AC145" s="13">
        <v>0</v>
      </c>
      <c r="AD145" s="13">
        <v>0</v>
      </c>
      <c r="AE145" s="13">
        <v>5</v>
      </c>
      <c r="AF145" s="13">
        <v>4</v>
      </c>
      <c r="AG145" s="12">
        <f t="shared" si="35"/>
        <v>38</v>
      </c>
      <c r="AH145" s="12">
        <f t="shared" si="36"/>
        <v>17</v>
      </c>
      <c r="AI145" s="73" t="s">
        <v>47</v>
      </c>
      <c r="AJ145" s="13">
        <v>2</v>
      </c>
      <c r="AK145" s="13">
        <v>1</v>
      </c>
      <c r="AL145" s="13">
        <v>0</v>
      </c>
      <c r="AM145" s="13">
        <v>1</v>
      </c>
      <c r="AN145" s="13">
        <v>1</v>
      </c>
      <c r="AO145" s="13">
        <v>0</v>
      </c>
      <c r="AP145" s="13">
        <v>1</v>
      </c>
      <c r="AQ145" s="179">
        <v>6</v>
      </c>
      <c r="AR145" s="13">
        <v>6</v>
      </c>
      <c r="AS145" s="13">
        <v>6</v>
      </c>
      <c r="AT145" s="13">
        <v>0</v>
      </c>
      <c r="AU145" s="13">
        <v>9</v>
      </c>
      <c r="AV145" s="13">
        <v>0</v>
      </c>
      <c r="AW145" s="13">
        <v>1</v>
      </c>
      <c r="AX145" s="13">
        <v>0</v>
      </c>
      <c r="AY145" s="442">
        <v>10</v>
      </c>
      <c r="AZ145" s="13">
        <v>4</v>
      </c>
      <c r="BA145" s="13">
        <v>1</v>
      </c>
      <c r="BB145" s="21">
        <v>1</v>
      </c>
      <c r="BC145" s="21"/>
    </row>
    <row r="146" spans="1:55" ht="15" customHeight="1" x14ac:dyDescent="0.3">
      <c r="A146" s="13" t="s">
        <v>10</v>
      </c>
      <c r="B146" s="13">
        <v>219</v>
      </c>
      <c r="C146" s="13">
        <v>95</v>
      </c>
      <c r="D146" s="13">
        <v>64</v>
      </c>
      <c r="E146" s="13">
        <v>42</v>
      </c>
      <c r="F146" s="13">
        <v>34</v>
      </c>
      <c r="G146" s="13">
        <v>11</v>
      </c>
      <c r="H146" s="13">
        <v>131</v>
      </c>
      <c r="I146" s="13">
        <v>61</v>
      </c>
      <c r="J146" s="13">
        <v>89</v>
      </c>
      <c r="K146" s="13">
        <v>59</v>
      </c>
      <c r="L146" s="13">
        <v>25</v>
      </c>
      <c r="M146" s="13">
        <v>10</v>
      </c>
      <c r="N146" s="13">
        <v>117</v>
      </c>
      <c r="O146" s="13">
        <v>42</v>
      </c>
      <c r="P146" s="12">
        <f t="shared" si="37"/>
        <v>679</v>
      </c>
      <c r="Q146" s="12">
        <f t="shared" si="38"/>
        <v>320</v>
      </c>
      <c r="R146" s="13" t="s">
        <v>10</v>
      </c>
      <c r="S146" s="13">
        <v>17</v>
      </c>
      <c r="T146" s="13">
        <v>12</v>
      </c>
      <c r="U146" s="13">
        <v>3</v>
      </c>
      <c r="V146" s="13">
        <v>3</v>
      </c>
      <c r="W146" s="13">
        <v>2</v>
      </c>
      <c r="X146" s="13">
        <v>1</v>
      </c>
      <c r="Y146" s="13">
        <v>37</v>
      </c>
      <c r="Z146" s="13">
        <v>13</v>
      </c>
      <c r="AA146" s="13">
        <v>26</v>
      </c>
      <c r="AB146" s="13">
        <v>14</v>
      </c>
      <c r="AC146" s="13">
        <v>4</v>
      </c>
      <c r="AD146" s="13">
        <v>0</v>
      </c>
      <c r="AE146" s="13">
        <v>37</v>
      </c>
      <c r="AF146" s="13">
        <v>11</v>
      </c>
      <c r="AG146" s="12">
        <f t="shared" si="35"/>
        <v>126</v>
      </c>
      <c r="AH146" s="12">
        <f t="shared" si="36"/>
        <v>54</v>
      </c>
      <c r="AI146" s="73" t="s">
        <v>10</v>
      </c>
      <c r="AJ146" s="13">
        <v>5</v>
      </c>
      <c r="AK146" s="13">
        <v>2</v>
      </c>
      <c r="AL146" s="13">
        <v>1</v>
      </c>
      <c r="AM146" s="13">
        <v>3</v>
      </c>
      <c r="AN146" s="13">
        <v>2</v>
      </c>
      <c r="AO146" s="13">
        <v>1</v>
      </c>
      <c r="AP146" s="13">
        <v>3</v>
      </c>
      <c r="AQ146" s="179">
        <v>17</v>
      </c>
      <c r="AR146" s="13">
        <v>17</v>
      </c>
      <c r="AS146" s="13">
        <v>17</v>
      </c>
      <c r="AT146" s="13">
        <v>0</v>
      </c>
      <c r="AU146" s="13">
        <v>36</v>
      </c>
      <c r="AV146" s="13">
        <v>1</v>
      </c>
      <c r="AW146" s="13">
        <v>0</v>
      </c>
      <c r="AX146" s="13">
        <v>0</v>
      </c>
      <c r="AY146" s="442">
        <v>37</v>
      </c>
      <c r="AZ146" s="13">
        <v>10</v>
      </c>
      <c r="BA146" s="13">
        <v>1</v>
      </c>
      <c r="BB146" s="21">
        <v>1</v>
      </c>
      <c r="BC146" s="21"/>
    </row>
    <row r="147" spans="1:55" ht="15" customHeight="1" x14ac:dyDescent="0.3">
      <c r="A147" s="13" t="s">
        <v>49</v>
      </c>
      <c r="B147" s="13">
        <v>64</v>
      </c>
      <c r="C147" s="13">
        <v>29</v>
      </c>
      <c r="D147" s="13">
        <v>15</v>
      </c>
      <c r="E147" s="13">
        <v>9</v>
      </c>
      <c r="F147" s="13">
        <v>0</v>
      </c>
      <c r="G147" s="13">
        <v>0</v>
      </c>
      <c r="H147" s="13">
        <v>11</v>
      </c>
      <c r="I147" s="13">
        <v>4</v>
      </c>
      <c r="J147" s="13">
        <v>25</v>
      </c>
      <c r="K147" s="13">
        <v>13</v>
      </c>
      <c r="L147" s="13">
        <v>0</v>
      </c>
      <c r="M147" s="13">
        <v>0</v>
      </c>
      <c r="N147" s="13">
        <v>5</v>
      </c>
      <c r="O147" s="13">
        <v>1</v>
      </c>
      <c r="P147" s="12">
        <f t="shared" si="37"/>
        <v>120</v>
      </c>
      <c r="Q147" s="12">
        <f t="shared" si="38"/>
        <v>56</v>
      </c>
      <c r="R147" s="13" t="s">
        <v>49</v>
      </c>
      <c r="S147" s="13">
        <v>17</v>
      </c>
      <c r="T147" s="13">
        <v>10</v>
      </c>
      <c r="U147" s="13">
        <v>4</v>
      </c>
      <c r="V147" s="13">
        <v>2</v>
      </c>
      <c r="W147" s="13">
        <v>0</v>
      </c>
      <c r="X147" s="13">
        <v>0</v>
      </c>
      <c r="Y147" s="13">
        <v>3</v>
      </c>
      <c r="Z147" s="13">
        <v>2</v>
      </c>
      <c r="AA147" s="13">
        <v>3</v>
      </c>
      <c r="AB147" s="13">
        <v>3</v>
      </c>
      <c r="AC147" s="13">
        <v>0</v>
      </c>
      <c r="AD147" s="13">
        <v>0</v>
      </c>
      <c r="AE147" s="13">
        <v>0</v>
      </c>
      <c r="AF147" s="13">
        <v>0</v>
      </c>
      <c r="AG147" s="12">
        <f t="shared" si="35"/>
        <v>27</v>
      </c>
      <c r="AH147" s="12">
        <f t="shared" si="36"/>
        <v>17</v>
      </c>
      <c r="AI147" s="73" t="s">
        <v>49</v>
      </c>
      <c r="AJ147" s="13">
        <v>2</v>
      </c>
      <c r="AK147" s="13">
        <v>1</v>
      </c>
      <c r="AL147" s="13">
        <v>0</v>
      </c>
      <c r="AM147" s="13">
        <v>1</v>
      </c>
      <c r="AN147" s="13">
        <v>1</v>
      </c>
      <c r="AO147" s="13">
        <v>0</v>
      </c>
      <c r="AP147" s="13">
        <v>1</v>
      </c>
      <c r="AQ147" s="179">
        <v>6</v>
      </c>
      <c r="AR147" s="13">
        <v>6</v>
      </c>
      <c r="AS147" s="13">
        <v>6</v>
      </c>
      <c r="AT147" s="13">
        <v>0</v>
      </c>
      <c r="AU147" s="13">
        <v>10</v>
      </c>
      <c r="AV147" s="13">
        <v>2</v>
      </c>
      <c r="AW147" s="13">
        <v>0</v>
      </c>
      <c r="AX147" s="13">
        <v>0</v>
      </c>
      <c r="AY147" s="442">
        <v>12</v>
      </c>
      <c r="AZ147" s="13">
        <v>4</v>
      </c>
      <c r="BA147" s="13">
        <v>1</v>
      </c>
      <c r="BB147" s="21">
        <v>1</v>
      </c>
      <c r="BC147" s="21"/>
    </row>
    <row r="148" spans="1:55" ht="15" customHeight="1" x14ac:dyDescent="0.3">
      <c r="A148" s="13" t="s">
        <v>50</v>
      </c>
      <c r="B148" s="13">
        <v>42</v>
      </c>
      <c r="C148" s="13">
        <v>14</v>
      </c>
      <c r="D148" s="13">
        <v>24</v>
      </c>
      <c r="E148" s="13">
        <v>8</v>
      </c>
      <c r="F148" s="13">
        <v>0</v>
      </c>
      <c r="G148" s="13">
        <v>0</v>
      </c>
      <c r="H148" s="13">
        <v>0</v>
      </c>
      <c r="I148" s="13">
        <v>0</v>
      </c>
      <c r="J148" s="13">
        <v>14</v>
      </c>
      <c r="K148" s="13">
        <v>6</v>
      </c>
      <c r="L148" s="13">
        <v>0</v>
      </c>
      <c r="M148" s="13">
        <v>0</v>
      </c>
      <c r="N148" s="13">
        <v>0</v>
      </c>
      <c r="O148" s="13">
        <v>0</v>
      </c>
      <c r="P148" s="12">
        <f t="shared" si="37"/>
        <v>80</v>
      </c>
      <c r="Q148" s="12">
        <f t="shared" si="38"/>
        <v>28</v>
      </c>
      <c r="R148" s="13" t="s">
        <v>50</v>
      </c>
      <c r="S148" s="13">
        <v>11</v>
      </c>
      <c r="T148" s="13">
        <v>6</v>
      </c>
      <c r="U148" s="13">
        <v>5</v>
      </c>
      <c r="V148" s="13">
        <v>1</v>
      </c>
      <c r="W148" s="13">
        <v>0</v>
      </c>
      <c r="X148" s="13">
        <v>0</v>
      </c>
      <c r="Y148" s="13">
        <v>0</v>
      </c>
      <c r="Z148" s="13">
        <v>0</v>
      </c>
      <c r="AA148" s="13">
        <v>3</v>
      </c>
      <c r="AB148" s="13">
        <v>2</v>
      </c>
      <c r="AC148" s="13">
        <v>0</v>
      </c>
      <c r="AD148" s="13">
        <v>0</v>
      </c>
      <c r="AE148" s="13">
        <v>0</v>
      </c>
      <c r="AF148" s="13">
        <v>0</v>
      </c>
      <c r="AG148" s="12">
        <f t="shared" si="35"/>
        <v>19</v>
      </c>
      <c r="AH148" s="12">
        <f t="shared" si="36"/>
        <v>9</v>
      </c>
      <c r="AI148" s="73" t="s">
        <v>50</v>
      </c>
      <c r="AJ148" s="13">
        <v>1</v>
      </c>
      <c r="AK148" s="13">
        <v>0</v>
      </c>
      <c r="AL148" s="13">
        <v>1</v>
      </c>
      <c r="AM148" s="13">
        <v>0</v>
      </c>
      <c r="AN148" s="13">
        <v>0</v>
      </c>
      <c r="AO148" s="13">
        <v>1</v>
      </c>
      <c r="AP148" s="13">
        <v>0</v>
      </c>
      <c r="AQ148" s="179">
        <v>3</v>
      </c>
      <c r="AR148" s="13">
        <v>3</v>
      </c>
      <c r="AS148" s="13">
        <v>3</v>
      </c>
      <c r="AT148" s="13">
        <v>0</v>
      </c>
      <c r="AU148" s="13">
        <v>8</v>
      </c>
      <c r="AV148" s="13">
        <v>0</v>
      </c>
      <c r="AW148" s="13">
        <v>0</v>
      </c>
      <c r="AX148" s="13">
        <v>1</v>
      </c>
      <c r="AY148" s="442">
        <v>9</v>
      </c>
      <c r="AZ148" s="13">
        <v>3</v>
      </c>
      <c r="BA148" s="13">
        <v>1</v>
      </c>
      <c r="BB148" s="21">
        <v>1</v>
      </c>
      <c r="BC148" s="21"/>
    </row>
    <row r="149" spans="1:55" ht="15" customHeight="1" x14ac:dyDescent="0.3">
      <c r="A149" s="13" t="s">
        <v>53</v>
      </c>
      <c r="B149" s="13">
        <v>49</v>
      </c>
      <c r="C149" s="13">
        <v>26</v>
      </c>
      <c r="D149" s="13">
        <v>22</v>
      </c>
      <c r="E149" s="13">
        <v>15</v>
      </c>
      <c r="F149" s="13">
        <v>0</v>
      </c>
      <c r="G149" s="13">
        <v>0</v>
      </c>
      <c r="H149" s="13">
        <v>12</v>
      </c>
      <c r="I149" s="13">
        <v>6</v>
      </c>
      <c r="J149" s="13">
        <v>26</v>
      </c>
      <c r="K149" s="13">
        <v>16</v>
      </c>
      <c r="L149" s="13">
        <v>0</v>
      </c>
      <c r="M149" s="13">
        <v>0</v>
      </c>
      <c r="N149" s="13">
        <v>17</v>
      </c>
      <c r="O149" s="13">
        <v>6</v>
      </c>
      <c r="P149" s="12">
        <f t="shared" si="37"/>
        <v>126</v>
      </c>
      <c r="Q149" s="12">
        <f t="shared" si="38"/>
        <v>69</v>
      </c>
      <c r="R149" s="13" t="s">
        <v>53</v>
      </c>
      <c r="S149" s="13">
        <v>7</v>
      </c>
      <c r="T149" s="13">
        <v>5</v>
      </c>
      <c r="U149" s="13">
        <v>2</v>
      </c>
      <c r="V149" s="13">
        <v>2</v>
      </c>
      <c r="W149" s="13">
        <v>0</v>
      </c>
      <c r="X149" s="13">
        <v>0</v>
      </c>
      <c r="Y149" s="13">
        <v>3</v>
      </c>
      <c r="Z149" s="13">
        <v>2</v>
      </c>
      <c r="AA149" s="13">
        <v>6</v>
      </c>
      <c r="AB149" s="13">
        <v>6</v>
      </c>
      <c r="AC149" s="13">
        <v>0</v>
      </c>
      <c r="AD149" s="13">
        <v>0</v>
      </c>
      <c r="AE149" s="13">
        <v>2</v>
      </c>
      <c r="AF149" s="13">
        <v>2</v>
      </c>
      <c r="AG149" s="12">
        <f t="shared" si="35"/>
        <v>20</v>
      </c>
      <c r="AH149" s="12">
        <f t="shared" si="36"/>
        <v>17</v>
      </c>
      <c r="AI149" s="73" t="s">
        <v>53</v>
      </c>
      <c r="AJ149" s="13">
        <v>2</v>
      </c>
      <c r="AK149" s="13">
        <v>1</v>
      </c>
      <c r="AL149" s="13">
        <v>0</v>
      </c>
      <c r="AM149" s="13">
        <v>1</v>
      </c>
      <c r="AN149" s="13">
        <v>1</v>
      </c>
      <c r="AO149" s="13">
        <v>0</v>
      </c>
      <c r="AP149" s="13">
        <v>1</v>
      </c>
      <c r="AQ149" s="179">
        <v>6</v>
      </c>
      <c r="AR149" s="13">
        <v>5</v>
      </c>
      <c r="AS149" s="13">
        <v>1</v>
      </c>
      <c r="AT149" s="13">
        <v>4</v>
      </c>
      <c r="AU149" s="13">
        <v>8</v>
      </c>
      <c r="AV149" s="13">
        <v>0</v>
      </c>
      <c r="AW149" s="13">
        <v>2</v>
      </c>
      <c r="AX149" s="13">
        <v>0</v>
      </c>
      <c r="AY149" s="442">
        <v>10</v>
      </c>
      <c r="AZ149" s="13">
        <v>8</v>
      </c>
      <c r="BA149" s="13">
        <v>1</v>
      </c>
      <c r="BB149" s="21">
        <v>1</v>
      </c>
      <c r="BC149" s="21"/>
    </row>
    <row r="150" spans="1:55" ht="15" customHeight="1" x14ac:dyDescent="0.3">
      <c r="A150" s="218" t="s">
        <v>54</v>
      </c>
      <c r="B150" s="13">
        <v>86</v>
      </c>
      <c r="C150" s="13">
        <v>24</v>
      </c>
      <c r="D150" s="13">
        <v>34</v>
      </c>
      <c r="E150" s="13">
        <v>24</v>
      </c>
      <c r="F150" s="13">
        <v>0</v>
      </c>
      <c r="G150" s="13">
        <v>0</v>
      </c>
      <c r="H150" s="13">
        <v>51</v>
      </c>
      <c r="I150" s="13">
        <v>16</v>
      </c>
      <c r="J150" s="13">
        <v>49</v>
      </c>
      <c r="K150" s="13">
        <v>24</v>
      </c>
      <c r="L150" s="13">
        <v>0</v>
      </c>
      <c r="M150" s="13">
        <v>0</v>
      </c>
      <c r="N150" s="13">
        <v>30</v>
      </c>
      <c r="O150" s="13">
        <v>4</v>
      </c>
      <c r="P150" s="12">
        <f t="shared" si="37"/>
        <v>250</v>
      </c>
      <c r="Q150" s="12">
        <f t="shared" si="38"/>
        <v>92</v>
      </c>
      <c r="R150" s="218" t="s">
        <v>54</v>
      </c>
      <c r="S150" s="13">
        <v>3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15</v>
      </c>
      <c r="AB150" s="13">
        <v>8</v>
      </c>
      <c r="AC150" s="13">
        <v>0</v>
      </c>
      <c r="AD150" s="13">
        <v>0</v>
      </c>
      <c r="AE150" s="13">
        <v>7</v>
      </c>
      <c r="AF150" s="13">
        <v>1</v>
      </c>
      <c r="AG150" s="12">
        <f t="shared" si="35"/>
        <v>25</v>
      </c>
      <c r="AH150" s="12">
        <f t="shared" si="36"/>
        <v>9</v>
      </c>
      <c r="AI150" s="219" t="s">
        <v>54</v>
      </c>
      <c r="AJ150" s="13">
        <v>2</v>
      </c>
      <c r="AK150" s="13">
        <v>1</v>
      </c>
      <c r="AL150" s="13">
        <v>0</v>
      </c>
      <c r="AM150" s="13">
        <v>1</v>
      </c>
      <c r="AN150" s="13">
        <v>1</v>
      </c>
      <c r="AO150" s="13">
        <v>0</v>
      </c>
      <c r="AP150" s="13">
        <v>1</v>
      </c>
      <c r="AQ150" s="179">
        <v>6</v>
      </c>
      <c r="AR150" s="13">
        <v>6</v>
      </c>
      <c r="AS150" s="13">
        <v>6</v>
      </c>
      <c r="AT150" s="13">
        <v>0</v>
      </c>
      <c r="AU150" s="13">
        <v>8</v>
      </c>
      <c r="AV150" s="13">
        <v>4</v>
      </c>
      <c r="AW150" s="13">
        <v>0</v>
      </c>
      <c r="AX150" s="13">
        <v>0</v>
      </c>
      <c r="AY150" s="442">
        <v>12</v>
      </c>
      <c r="AZ150" s="13">
        <v>8</v>
      </c>
      <c r="BA150" s="13">
        <v>1</v>
      </c>
      <c r="BB150" s="21">
        <v>1</v>
      </c>
      <c r="BC150" s="21"/>
    </row>
    <row r="151" spans="1:55" ht="1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2">
        <f t="shared" si="37"/>
        <v>0</v>
      </c>
      <c r="Q151" s="12">
        <f t="shared" si="38"/>
        <v>0</v>
      </c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2"/>
      <c r="AH151" s="12"/>
      <c r="AI151" s="73"/>
      <c r="AJ151" s="13"/>
      <c r="AK151" s="13"/>
      <c r="AL151" s="13"/>
      <c r="AM151" s="13"/>
      <c r="AN151" s="13"/>
      <c r="AO151" s="13"/>
      <c r="AP151" s="13"/>
      <c r="AQ151" s="292"/>
      <c r="AR151" s="13"/>
      <c r="AS151" s="13"/>
      <c r="AT151" s="13"/>
      <c r="AU151" s="13"/>
      <c r="AV151" s="13"/>
      <c r="AW151" s="13"/>
      <c r="AX151" s="13"/>
      <c r="AY151" s="45"/>
      <c r="AZ151" s="13"/>
      <c r="BA151" s="13"/>
      <c r="BB151" s="21"/>
      <c r="BC151" s="21"/>
    </row>
    <row r="152" spans="1:55" ht="1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2">
        <f t="shared" si="37"/>
        <v>0</v>
      </c>
      <c r="Q152" s="12">
        <f t="shared" si="38"/>
        <v>0</v>
      </c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2">
        <f t="shared" si="35"/>
        <v>0</v>
      </c>
      <c r="AH152" s="12">
        <f t="shared" si="36"/>
        <v>0</v>
      </c>
      <c r="AI152" s="73"/>
      <c r="AJ152" s="13"/>
      <c r="AK152" s="13"/>
      <c r="AL152" s="13"/>
      <c r="AM152" s="13"/>
      <c r="AN152" s="13"/>
      <c r="AO152" s="13"/>
      <c r="AP152" s="13"/>
      <c r="AQ152" s="292"/>
      <c r="AR152" s="13"/>
      <c r="AS152" s="13"/>
      <c r="AT152" s="13"/>
      <c r="AU152" s="13"/>
      <c r="AV152" s="13"/>
      <c r="AW152" s="13"/>
      <c r="AX152" s="13"/>
      <c r="AY152" s="45"/>
      <c r="AZ152" s="13"/>
      <c r="BA152" s="13"/>
      <c r="BB152" s="21"/>
      <c r="BC152" s="21"/>
    </row>
    <row r="153" spans="1:55" ht="13" x14ac:dyDescent="0.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2"/>
      <c r="AH153" s="52"/>
      <c r="AI153" s="74"/>
      <c r="AJ153" s="53"/>
      <c r="AK153" s="53"/>
      <c r="AL153" s="53"/>
      <c r="AM153" s="53"/>
      <c r="AN153" s="53"/>
      <c r="AO153" s="53"/>
      <c r="AP153" s="53"/>
      <c r="AQ153" s="29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107"/>
      <c r="BC153" s="107"/>
    </row>
    <row r="154" spans="1:55" x14ac:dyDescent="0.2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J154" s="28"/>
      <c r="AK154" s="28"/>
      <c r="AL154" s="28"/>
      <c r="AM154" s="28"/>
      <c r="AN154" s="28"/>
      <c r="AO154" s="28"/>
      <c r="AP154" s="28"/>
      <c r="AQ154" s="79"/>
      <c r="AR154" s="28"/>
      <c r="AS154" s="28"/>
      <c r="AT154" s="28"/>
      <c r="AU154" s="28"/>
      <c r="AV154" s="28"/>
      <c r="AW154" s="28"/>
      <c r="AX154" s="28"/>
      <c r="AY154" s="28"/>
    </row>
    <row r="155" spans="1:55" x14ac:dyDescent="0.25">
      <c r="A155" s="29" t="s">
        <v>201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 t="s">
        <v>311</v>
      </c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465" t="s">
        <v>260</v>
      </c>
      <c r="AJ155" s="465"/>
      <c r="AK155" s="465"/>
      <c r="AL155" s="465"/>
      <c r="AM155" s="465"/>
      <c r="AN155" s="465"/>
      <c r="AO155" s="465"/>
      <c r="AP155" s="465"/>
      <c r="AQ155" s="465"/>
      <c r="AR155" s="465"/>
      <c r="AS155" s="465"/>
      <c r="AT155" s="465"/>
      <c r="AU155" s="465"/>
      <c r="AV155" s="465"/>
      <c r="AW155" s="465"/>
      <c r="AX155" s="465"/>
      <c r="AY155" s="465"/>
      <c r="AZ155" s="465"/>
      <c r="BA155" s="465"/>
    </row>
    <row r="156" spans="1:55" x14ac:dyDescent="0.25">
      <c r="A156" s="29" t="s">
        <v>11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 t="s">
        <v>11</v>
      </c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465" t="s">
        <v>29</v>
      </c>
      <c r="AJ156" s="465"/>
      <c r="AK156" s="465"/>
      <c r="AL156" s="465"/>
      <c r="AM156" s="465"/>
      <c r="AN156" s="465"/>
      <c r="AO156" s="465"/>
      <c r="AP156" s="465"/>
      <c r="AQ156" s="465"/>
      <c r="AR156" s="465"/>
      <c r="AS156" s="465"/>
      <c r="AT156" s="465"/>
      <c r="AU156" s="465"/>
      <c r="AV156" s="465"/>
      <c r="AW156" s="465"/>
      <c r="AX156" s="465"/>
      <c r="AY156" s="465"/>
      <c r="AZ156" s="465"/>
      <c r="BA156" s="465"/>
    </row>
    <row r="157" spans="1:55" x14ac:dyDescent="0.25">
      <c r="A157" s="29" t="s">
        <v>149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 t="s">
        <v>149</v>
      </c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465" t="s">
        <v>149</v>
      </c>
      <c r="AJ157" s="465"/>
      <c r="AK157" s="465"/>
      <c r="AL157" s="465"/>
      <c r="AM157" s="465"/>
      <c r="AN157" s="465"/>
      <c r="AO157" s="465"/>
      <c r="AP157" s="465"/>
      <c r="AQ157" s="465"/>
      <c r="AR157" s="465"/>
      <c r="AS157" s="465"/>
      <c r="AT157" s="465"/>
      <c r="AU157" s="465"/>
      <c r="AV157" s="465"/>
      <c r="AW157" s="465"/>
      <c r="AX157" s="465"/>
      <c r="AY157" s="465"/>
      <c r="AZ157" s="465"/>
      <c r="BA157" s="465"/>
    </row>
    <row r="158" spans="1:55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J158" s="28"/>
      <c r="AK158" s="28"/>
      <c r="AL158" s="28"/>
      <c r="AM158" s="28"/>
      <c r="AN158" s="28"/>
      <c r="AO158" s="28"/>
      <c r="AP158" s="28"/>
      <c r="AQ158" s="79"/>
      <c r="AR158" s="28"/>
      <c r="AS158" s="28"/>
      <c r="AT158" s="28"/>
      <c r="AU158" s="28"/>
      <c r="AV158" s="28"/>
      <c r="AW158" s="28"/>
      <c r="AX158" s="28"/>
      <c r="AY158" s="28"/>
    </row>
    <row r="159" spans="1:55" x14ac:dyDescent="0.25">
      <c r="A159" s="78" t="s">
        <v>336</v>
      </c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9" t="s">
        <v>368</v>
      </c>
      <c r="O159" s="29"/>
      <c r="P159" s="28"/>
      <c r="Q159" s="28"/>
      <c r="R159" s="78" t="s">
        <v>336</v>
      </c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9" t="s">
        <v>368</v>
      </c>
      <c r="AF159" s="29"/>
      <c r="AG159" s="28"/>
      <c r="AH159" s="28"/>
      <c r="AI159" s="78" t="s">
        <v>336</v>
      </c>
      <c r="AJ159" s="28"/>
      <c r="AK159" s="28"/>
      <c r="AL159" s="28"/>
      <c r="AM159" s="28"/>
      <c r="AN159" s="28"/>
      <c r="AO159" s="28"/>
      <c r="AP159" s="28"/>
      <c r="AQ159" s="79"/>
      <c r="AR159" s="28"/>
      <c r="AS159" s="28"/>
      <c r="AT159" s="28"/>
      <c r="AU159" s="28"/>
      <c r="AV159" s="28"/>
      <c r="AW159" s="28"/>
      <c r="AX159" s="29" t="s">
        <v>368</v>
      </c>
      <c r="AY159" s="29"/>
    </row>
    <row r="160" spans="1:55" x14ac:dyDescent="0.2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J160" s="28"/>
      <c r="AK160" s="28"/>
      <c r="AL160" s="28"/>
      <c r="AM160" s="28"/>
      <c r="AN160" s="28"/>
      <c r="AO160" s="28"/>
      <c r="AP160" s="28"/>
      <c r="AQ160" s="79"/>
      <c r="AR160" s="28"/>
      <c r="AS160" s="28"/>
      <c r="AT160" s="28"/>
      <c r="AU160" s="28"/>
      <c r="AV160" s="28"/>
      <c r="AW160" s="28"/>
      <c r="AX160" s="28"/>
      <c r="AY160" s="28"/>
    </row>
    <row r="161" spans="1:55" ht="16.5" customHeight="1" x14ac:dyDescent="0.25">
      <c r="A161" s="215"/>
      <c r="B161" s="31" t="s">
        <v>353</v>
      </c>
      <c r="C161" s="32"/>
      <c r="D161" s="31" t="s">
        <v>354</v>
      </c>
      <c r="E161" s="32"/>
      <c r="F161" s="31" t="s">
        <v>355</v>
      </c>
      <c r="G161" s="32"/>
      <c r="H161" s="31" t="s">
        <v>356</v>
      </c>
      <c r="I161" s="32"/>
      <c r="J161" s="31" t="s">
        <v>357</v>
      </c>
      <c r="K161" s="32"/>
      <c r="L161" s="31" t="s">
        <v>358</v>
      </c>
      <c r="M161" s="32"/>
      <c r="N161" s="31" t="s">
        <v>359</v>
      </c>
      <c r="O161" s="32"/>
      <c r="P161" s="31" t="s">
        <v>324</v>
      </c>
      <c r="Q161" s="32"/>
      <c r="R161" s="215"/>
      <c r="S161" s="31" t="s">
        <v>353</v>
      </c>
      <c r="T161" s="32"/>
      <c r="U161" s="31" t="s">
        <v>354</v>
      </c>
      <c r="V161" s="32"/>
      <c r="W161" s="31" t="s">
        <v>355</v>
      </c>
      <c r="X161" s="32"/>
      <c r="Y161" s="31" t="s">
        <v>356</v>
      </c>
      <c r="Z161" s="32"/>
      <c r="AA161" s="31" t="s">
        <v>357</v>
      </c>
      <c r="AB161" s="32"/>
      <c r="AC161" s="31" t="s">
        <v>358</v>
      </c>
      <c r="AD161" s="32"/>
      <c r="AE161" s="31" t="s">
        <v>359</v>
      </c>
      <c r="AF161" s="32"/>
      <c r="AG161" s="31" t="s">
        <v>324</v>
      </c>
      <c r="AH161" s="32"/>
      <c r="AI161" s="10"/>
      <c r="AJ161" s="462" t="s">
        <v>360</v>
      </c>
      <c r="AK161" s="463"/>
      <c r="AL161" s="463"/>
      <c r="AM161" s="463"/>
      <c r="AN161" s="463"/>
      <c r="AO161" s="463"/>
      <c r="AP161" s="463"/>
      <c r="AQ161" s="464"/>
      <c r="AR161" s="355" t="s">
        <v>7</v>
      </c>
      <c r="AS161" s="118"/>
      <c r="AT161" s="117"/>
      <c r="AU161" s="306" t="s">
        <v>527</v>
      </c>
      <c r="AV161" s="360"/>
      <c r="AW161" s="118"/>
      <c r="AX161" s="247"/>
      <c r="AY161" s="117"/>
      <c r="AZ161" s="361" t="s">
        <v>528</v>
      </c>
      <c r="BA161" s="306" t="s">
        <v>529</v>
      </c>
      <c r="BB161" s="355"/>
      <c r="BC161" s="362">
        <v>0</v>
      </c>
    </row>
    <row r="162" spans="1:55" ht="24.75" customHeight="1" x14ac:dyDescent="0.25">
      <c r="A162" s="270" t="s">
        <v>21</v>
      </c>
      <c r="B162" s="273" t="s">
        <v>375</v>
      </c>
      <c r="C162" s="273" t="s">
        <v>330</v>
      </c>
      <c r="D162" s="273" t="s">
        <v>375</v>
      </c>
      <c r="E162" s="273" t="s">
        <v>330</v>
      </c>
      <c r="F162" s="273" t="s">
        <v>375</v>
      </c>
      <c r="G162" s="273" t="s">
        <v>330</v>
      </c>
      <c r="H162" s="273" t="s">
        <v>375</v>
      </c>
      <c r="I162" s="273" t="s">
        <v>330</v>
      </c>
      <c r="J162" s="273" t="s">
        <v>375</v>
      </c>
      <c r="K162" s="273" t="s">
        <v>330</v>
      </c>
      <c r="L162" s="273" t="s">
        <v>375</v>
      </c>
      <c r="M162" s="273" t="s">
        <v>330</v>
      </c>
      <c r="N162" s="273" t="s">
        <v>375</v>
      </c>
      <c r="O162" s="273" t="s">
        <v>330</v>
      </c>
      <c r="P162" s="273" t="s">
        <v>375</v>
      </c>
      <c r="Q162" s="273" t="s">
        <v>330</v>
      </c>
      <c r="R162" s="270" t="s">
        <v>21</v>
      </c>
      <c r="S162" s="273" t="s">
        <v>375</v>
      </c>
      <c r="T162" s="273" t="s">
        <v>330</v>
      </c>
      <c r="U162" s="273" t="s">
        <v>375</v>
      </c>
      <c r="V162" s="273" t="s">
        <v>330</v>
      </c>
      <c r="W162" s="273" t="s">
        <v>375</v>
      </c>
      <c r="X162" s="273" t="s">
        <v>330</v>
      </c>
      <c r="Y162" s="273" t="s">
        <v>375</v>
      </c>
      <c r="Z162" s="273" t="s">
        <v>330</v>
      </c>
      <c r="AA162" s="273" t="s">
        <v>375</v>
      </c>
      <c r="AB162" s="273" t="s">
        <v>330</v>
      </c>
      <c r="AC162" s="273" t="s">
        <v>375</v>
      </c>
      <c r="AD162" s="273" t="s">
        <v>330</v>
      </c>
      <c r="AE162" s="273" t="s">
        <v>375</v>
      </c>
      <c r="AF162" s="273" t="s">
        <v>330</v>
      </c>
      <c r="AG162" s="273" t="s">
        <v>375</v>
      </c>
      <c r="AH162" s="273" t="s">
        <v>330</v>
      </c>
      <c r="AI162" s="270" t="s">
        <v>21</v>
      </c>
      <c r="AJ162" s="272" t="s">
        <v>353</v>
      </c>
      <c r="AK162" s="272" t="s">
        <v>361</v>
      </c>
      <c r="AL162" s="272" t="s">
        <v>362</v>
      </c>
      <c r="AM162" s="272" t="s">
        <v>363</v>
      </c>
      <c r="AN162" s="272" t="s">
        <v>364</v>
      </c>
      <c r="AO162" s="272" t="s">
        <v>365</v>
      </c>
      <c r="AP162" s="272" t="s">
        <v>366</v>
      </c>
      <c r="AQ162" s="271" t="s">
        <v>331</v>
      </c>
      <c r="AR162" s="260" t="s">
        <v>535</v>
      </c>
      <c r="AS162" s="258" t="s">
        <v>542</v>
      </c>
      <c r="AT162" s="250" t="s">
        <v>543</v>
      </c>
      <c r="AU162" s="365" t="s">
        <v>538</v>
      </c>
      <c r="AV162" s="253" t="s">
        <v>539</v>
      </c>
      <c r="AW162" s="253" t="s">
        <v>346</v>
      </c>
      <c r="AX162" s="253" t="s">
        <v>540</v>
      </c>
      <c r="AY162" s="366" t="s">
        <v>541</v>
      </c>
      <c r="AZ162" s="367" t="s">
        <v>158</v>
      </c>
      <c r="BA162" s="368" t="s">
        <v>175</v>
      </c>
      <c r="BB162" s="307" t="s">
        <v>170</v>
      </c>
      <c r="BC162" s="368" t="s">
        <v>176</v>
      </c>
    </row>
    <row r="163" spans="1:55" x14ac:dyDescent="0.25">
      <c r="A163" s="10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10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10"/>
      <c r="AJ163" s="268"/>
      <c r="AK163" s="268"/>
      <c r="AL163" s="268"/>
      <c r="AM163" s="268"/>
      <c r="AN163" s="268"/>
      <c r="AO163" s="268"/>
      <c r="AP163" s="268"/>
      <c r="AQ163" s="206"/>
      <c r="AR163" s="264"/>
      <c r="AS163" s="264"/>
      <c r="AT163" s="274"/>
      <c r="AU163" s="262"/>
      <c r="AV163" s="262"/>
      <c r="AW163" s="206"/>
      <c r="AX163" s="262"/>
      <c r="AY163" s="206"/>
      <c r="AZ163" s="264"/>
      <c r="BA163" s="264"/>
      <c r="BB163" s="21"/>
      <c r="BC163" s="140"/>
    </row>
    <row r="164" spans="1:55" ht="13" x14ac:dyDescent="0.3">
      <c r="A164" s="12" t="s">
        <v>332</v>
      </c>
      <c r="B164" s="12">
        <f>SUM(B166:B186)</f>
        <v>1648</v>
      </c>
      <c r="C164" s="12">
        <f t="shared" ref="C164:Q164" si="39">SUM(C166:C186)</f>
        <v>636</v>
      </c>
      <c r="D164" s="12">
        <f t="shared" si="39"/>
        <v>962</v>
      </c>
      <c r="E164" s="12">
        <f t="shared" si="39"/>
        <v>213</v>
      </c>
      <c r="F164" s="12">
        <f t="shared" si="39"/>
        <v>51</v>
      </c>
      <c r="G164" s="12">
        <f t="shared" si="39"/>
        <v>7</v>
      </c>
      <c r="H164" s="12">
        <f t="shared" si="39"/>
        <v>452</v>
      </c>
      <c r="I164" s="12">
        <f t="shared" si="39"/>
        <v>142</v>
      </c>
      <c r="J164" s="12">
        <f t="shared" si="39"/>
        <v>1036</v>
      </c>
      <c r="K164" s="12">
        <f t="shared" si="39"/>
        <v>408</v>
      </c>
      <c r="L164" s="12">
        <f t="shared" si="39"/>
        <v>69</v>
      </c>
      <c r="M164" s="12">
        <f t="shared" si="39"/>
        <v>14</v>
      </c>
      <c r="N164" s="12">
        <f t="shared" si="39"/>
        <v>491</v>
      </c>
      <c r="O164" s="12">
        <f t="shared" si="39"/>
        <v>132</v>
      </c>
      <c r="P164" s="12">
        <f t="shared" si="39"/>
        <v>4709</v>
      </c>
      <c r="Q164" s="12">
        <f t="shared" si="39"/>
        <v>1552</v>
      </c>
      <c r="R164" s="12" t="s">
        <v>332</v>
      </c>
      <c r="S164" s="12">
        <f>SUM(S166:S186)</f>
        <v>182</v>
      </c>
      <c r="T164" s="12">
        <f t="shared" ref="T164:BC164" si="40">SUM(T166:T186)</f>
        <v>66</v>
      </c>
      <c r="U164" s="12">
        <f t="shared" si="40"/>
        <v>83</v>
      </c>
      <c r="V164" s="12">
        <f t="shared" si="40"/>
        <v>38</v>
      </c>
      <c r="W164" s="12">
        <f t="shared" si="40"/>
        <v>13</v>
      </c>
      <c r="X164" s="12">
        <f t="shared" si="40"/>
        <v>2</v>
      </c>
      <c r="Y164" s="12">
        <f t="shared" si="40"/>
        <v>99</v>
      </c>
      <c r="Z164" s="12">
        <f t="shared" si="40"/>
        <v>39</v>
      </c>
      <c r="AA164" s="12">
        <f t="shared" si="40"/>
        <v>373</v>
      </c>
      <c r="AB164" s="12">
        <f t="shared" si="40"/>
        <v>137</v>
      </c>
      <c r="AC164" s="12">
        <f t="shared" si="40"/>
        <v>14</v>
      </c>
      <c r="AD164" s="12">
        <f t="shared" si="40"/>
        <v>3</v>
      </c>
      <c r="AE164" s="12">
        <f t="shared" si="40"/>
        <v>161</v>
      </c>
      <c r="AF164" s="12">
        <f t="shared" si="40"/>
        <v>39</v>
      </c>
      <c r="AG164" s="12">
        <f t="shared" si="40"/>
        <v>925</v>
      </c>
      <c r="AH164" s="12">
        <f t="shared" si="40"/>
        <v>324</v>
      </c>
      <c r="AI164" s="12" t="s">
        <v>332</v>
      </c>
      <c r="AJ164" s="12">
        <f t="shared" si="40"/>
        <v>38</v>
      </c>
      <c r="AK164" s="12">
        <f t="shared" si="40"/>
        <v>20</v>
      </c>
      <c r="AL164" s="12">
        <f t="shared" si="40"/>
        <v>4</v>
      </c>
      <c r="AM164" s="12">
        <f t="shared" si="40"/>
        <v>21</v>
      </c>
      <c r="AN164" s="12">
        <f t="shared" si="40"/>
        <v>27</v>
      </c>
      <c r="AO164" s="12">
        <f t="shared" si="40"/>
        <v>4</v>
      </c>
      <c r="AP164" s="12">
        <f t="shared" si="40"/>
        <v>16</v>
      </c>
      <c r="AQ164" s="12">
        <f t="shared" si="40"/>
        <v>130</v>
      </c>
      <c r="AR164" s="12">
        <f t="shared" si="40"/>
        <v>149</v>
      </c>
      <c r="AS164" s="12">
        <f t="shared" si="40"/>
        <v>141</v>
      </c>
      <c r="AT164" s="12">
        <f t="shared" si="40"/>
        <v>8</v>
      </c>
      <c r="AU164" s="12">
        <f t="shared" si="40"/>
        <v>252</v>
      </c>
      <c r="AV164" s="12">
        <f t="shared" si="40"/>
        <v>8</v>
      </c>
      <c r="AW164" s="12">
        <f t="shared" si="40"/>
        <v>16</v>
      </c>
      <c r="AX164" s="12">
        <f t="shared" si="40"/>
        <v>1</v>
      </c>
      <c r="AY164" s="12">
        <f t="shared" si="40"/>
        <v>277</v>
      </c>
      <c r="AZ164" s="12">
        <f t="shared" si="40"/>
        <v>185</v>
      </c>
      <c r="BA164" s="12">
        <f t="shared" si="40"/>
        <v>20</v>
      </c>
      <c r="BB164" s="12">
        <f t="shared" si="40"/>
        <v>20</v>
      </c>
      <c r="BC164" s="12">
        <f t="shared" si="40"/>
        <v>0</v>
      </c>
    </row>
    <row r="165" spans="1:55" ht="13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2"/>
      <c r="Q165" s="12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295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21"/>
      <c r="BC165" s="21"/>
    </row>
    <row r="166" spans="1:55" ht="15" customHeight="1" x14ac:dyDescent="0.3">
      <c r="A166" s="13" t="s">
        <v>19</v>
      </c>
      <c r="B166" s="13">
        <v>590</v>
      </c>
      <c r="C166" s="13">
        <v>207</v>
      </c>
      <c r="D166" s="13">
        <v>160</v>
      </c>
      <c r="E166" s="13">
        <v>70</v>
      </c>
      <c r="F166" s="13">
        <v>24</v>
      </c>
      <c r="G166" s="13">
        <v>3</v>
      </c>
      <c r="H166" s="13">
        <v>202</v>
      </c>
      <c r="I166" s="13">
        <v>55</v>
      </c>
      <c r="J166" s="13">
        <v>412</v>
      </c>
      <c r="K166" s="13">
        <v>155</v>
      </c>
      <c r="L166" s="13">
        <v>38</v>
      </c>
      <c r="M166" s="13">
        <v>8</v>
      </c>
      <c r="N166" s="13">
        <v>239</v>
      </c>
      <c r="O166" s="13">
        <v>62</v>
      </c>
      <c r="P166" s="12">
        <f>B166+D166+F166+H166+J166+L166+N166</f>
        <v>1665</v>
      </c>
      <c r="Q166" s="12">
        <f>C166+E166+G166+I166+K166+M166+O166</f>
        <v>560</v>
      </c>
      <c r="R166" s="13" t="s">
        <v>19</v>
      </c>
      <c r="S166" s="13">
        <v>78</v>
      </c>
      <c r="T166" s="13">
        <v>31</v>
      </c>
      <c r="U166" s="13">
        <v>45</v>
      </c>
      <c r="V166" s="13">
        <v>21</v>
      </c>
      <c r="W166" s="13">
        <v>6</v>
      </c>
      <c r="X166" s="13">
        <v>0</v>
      </c>
      <c r="Y166" s="13">
        <v>56</v>
      </c>
      <c r="Z166" s="13">
        <v>18</v>
      </c>
      <c r="AA166" s="13">
        <v>148</v>
      </c>
      <c r="AB166" s="13">
        <v>56</v>
      </c>
      <c r="AC166" s="13">
        <v>4</v>
      </c>
      <c r="AD166" s="13">
        <v>1</v>
      </c>
      <c r="AE166" s="13">
        <v>82</v>
      </c>
      <c r="AF166" s="13">
        <v>19</v>
      </c>
      <c r="AG166" s="12">
        <f>S166+U166+W166+Y166+AA166+AC166+AE166</f>
        <v>419</v>
      </c>
      <c r="AH166" s="45">
        <f>T166+V166+X166+Z166+AB166+AD166+AF166</f>
        <v>146</v>
      </c>
      <c r="AI166" s="13" t="s">
        <v>19</v>
      </c>
      <c r="AJ166" s="13">
        <v>9</v>
      </c>
      <c r="AK166" s="13">
        <v>5</v>
      </c>
      <c r="AL166" s="13">
        <v>1</v>
      </c>
      <c r="AM166" s="13">
        <v>5</v>
      </c>
      <c r="AN166" s="13">
        <v>7</v>
      </c>
      <c r="AO166" s="13">
        <v>1</v>
      </c>
      <c r="AP166" s="13">
        <v>4</v>
      </c>
      <c r="AQ166" s="179">
        <v>32</v>
      </c>
      <c r="AR166" s="13">
        <v>30</v>
      </c>
      <c r="AS166" s="13">
        <v>30</v>
      </c>
      <c r="AT166" s="13">
        <v>0</v>
      </c>
      <c r="AU166" s="13">
        <v>98</v>
      </c>
      <c r="AV166" s="13">
        <v>4</v>
      </c>
      <c r="AW166" s="13">
        <v>0</v>
      </c>
      <c r="AX166" s="13">
        <v>0</v>
      </c>
      <c r="AY166" s="442">
        <v>102</v>
      </c>
      <c r="AZ166" s="13">
        <v>62</v>
      </c>
      <c r="BA166" s="13">
        <v>2</v>
      </c>
      <c r="BB166" s="21">
        <v>2</v>
      </c>
      <c r="BC166" s="21"/>
    </row>
    <row r="167" spans="1:55" ht="15" customHeight="1" x14ac:dyDescent="0.3">
      <c r="A167" s="13" t="s">
        <v>55</v>
      </c>
      <c r="B167" s="13">
        <v>33</v>
      </c>
      <c r="C167" s="13">
        <v>7</v>
      </c>
      <c r="D167" s="13">
        <v>15</v>
      </c>
      <c r="E167" s="13">
        <v>5</v>
      </c>
      <c r="F167" s="13">
        <v>0</v>
      </c>
      <c r="G167" s="13">
        <v>0</v>
      </c>
      <c r="H167" s="13">
        <v>6</v>
      </c>
      <c r="I167" s="13">
        <v>0</v>
      </c>
      <c r="J167" s="13">
        <v>24</v>
      </c>
      <c r="K167" s="13">
        <v>13</v>
      </c>
      <c r="L167" s="13">
        <v>0</v>
      </c>
      <c r="M167" s="13">
        <v>0</v>
      </c>
      <c r="N167" s="13">
        <v>11</v>
      </c>
      <c r="O167" s="13">
        <v>1</v>
      </c>
      <c r="P167" s="12">
        <f>B167+D167+F167+H167+J167+L167+N167</f>
        <v>89</v>
      </c>
      <c r="Q167" s="12">
        <f>C167+E167+G167+I167+K167+M167+O167</f>
        <v>26</v>
      </c>
      <c r="R167" s="13" t="s">
        <v>55</v>
      </c>
      <c r="S167" s="13">
        <v>7</v>
      </c>
      <c r="T167" s="13">
        <v>1</v>
      </c>
      <c r="U167" s="13">
        <v>3</v>
      </c>
      <c r="V167" s="13">
        <v>1</v>
      </c>
      <c r="W167" s="13">
        <v>0</v>
      </c>
      <c r="X167" s="13">
        <v>0</v>
      </c>
      <c r="Y167" s="13">
        <v>4</v>
      </c>
      <c r="Z167" s="13">
        <v>0</v>
      </c>
      <c r="AA167" s="13">
        <v>9</v>
      </c>
      <c r="AB167" s="13">
        <v>3</v>
      </c>
      <c r="AC167" s="13">
        <v>0</v>
      </c>
      <c r="AD167" s="13">
        <v>0</v>
      </c>
      <c r="AE167" s="13">
        <v>3</v>
      </c>
      <c r="AF167" s="13">
        <v>1</v>
      </c>
      <c r="AG167" s="12">
        <f t="shared" ref="AG167:AG186" si="41">S167+U167+W167+Y167+AA167+AC167+AE167</f>
        <v>26</v>
      </c>
      <c r="AH167" s="45">
        <f t="shared" ref="AH167:AH186" si="42">T167+V167+X167+Z167+AB167+AD167+AF167</f>
        <v>6</v>
      </c>
      <c r="AI167" s="13" t="s">
        <v>55</v>
      </c>
      <c r="AJ167" s="13">
        <v>1</v>
      </c>
      <c r="AK167" s="13">
        <v>1</v>
      </c>
      <c r="AL167" s="13">
        <v>0</v>
      </c>
      <c r="AM167" s="13">
        <v>1</v>
      </c>
      <c r="AN167" s="13">
        <v>1</v>
      </c>
      <c r="AO167" s="13">
        <v>0</v>
      </c>
      <c r="AP167" s="13">
        <v>1</v>
      </c>
      <c r="AQ167" s="179">
        <v>5</v>
      </c>
      <c r="AR167" s="13">
        <v>4</v>
      </c>
      <c r="AS167" s="13">
        <v>4</v>
      </c>
      <c r="AT167" s="13">
        <v>0</v>
      </c>
      <c r="AU167" s="13">
        <v>4</v>
      </c>
      <c r="AV167" s="13">
        <v>0</v>
      </c>
      <c r="AW167" s="13">
        <v>3</v>
      </c>
      <c r="AX167" s="13">
        <v>0</v>
      </c>
      <c r="AY167" s="442">
        <v>7</v>
      </c>
      <c r="AZ167" s="13">
        <v>0</v>
      </c>
      <c r="BA167" s="13">
        <v>1</v>
      </c>
      <c r="BB167" s="21">
        <v>1</v>
      </c>
      <c r="BC167" s="21"/>
    </row>
    <row r="168" spans="1:55" ht="15" customHeight="1" x14ac:dyDescent="0.3">
      <c r="A168" s="13" t="s">
        <v>56</v>
      </c>
      <c r="B168" s="13">
        <v>99</v>
      </c>
      <c r="C168" s="13">
        <v>37</v>
      </c>
      <c r="D168" s="13">
        <v>30</v>
      </c>
      <c r="E168" s="13">
        <v>12</v>
      </c>
      <c r="F168" s="13">
        <v>0</v>
      </c>
      <c r="G168" s="13">
        <v>0</v>
      </c>
      <c r="H168" s="13">
        <v>16</v>
      </c>
      <c r="I168" s="13">
        <v>5</v>
      </c>
      <c r="J168" s="13">
        <v>54</v>
      </c>
      <c r="K168" s="13">
        <v>17</v>
      </c>
      <c r="L168" s="13">
        <v>0</v>
      </c>
      <c r="M168" s="13">
        <v>0</v>
      </c>
      <c r="N168" s="13">
        <v>8</v>
      </c>
      <c r="O168" s="13">
        <v>1</v>
      </c>
      <c r="P168" s="12">
        <f t="shared" ref="P168:P180" si="43">B168+D168+F168+H168+J168+L168+N168</f>
        <v>207</v>
      </c>
      <c r="Q168" s="12">
        <f t="shared" ref="Q168:Q180" si="44">C168+E168+G168+I168+K168+M168+O168</f>
        <v>72</v>
      </c>
      <c r="R168" s="13" t="s">
        <v>56</v>
      </c>
      <c r="S168" s="13">
        <v>10</v>
      </c>
      <c r="T168" s="13">
        <v>2</v>
      </c>
      <c r="U168" s="13">
        <v>2</v>
      </c>
      <c r="V168" s="13">
        <v>0</v>
      </c>
      <c r="W168" s="13">
        <v>0</v>
      </c>
      <c r="X168" s="13">
        <v>0</v>
      </c>
      <c r="Y168" s="13">
        <v>3</v>
      </c>
      <c r="Z168" s="13">
        <v>3</v>
      </c>
      <c r="AA168" s="13">
        <v>10</v>
      </c>
      <c r="AB168" s="13">
        <v>4</v>
      </c>
      <c r="AC168" s="13">
        <v>0</v>
      </c>
      <c r="AD168" s="13">
        <v>0</v>
      </c>
      <c r="AE168" s="13">
        <v>2</v>
      </c>
      <c r="AF168" s="13">
        <v>0</v>
      </c>
      <c r="AG168" s="12">
        <f t="shared" si="41"/>
        <v>27</v>
      </c>
      <c r="AH168" s="45">
        <f t="shared" si="42"/>
        <v>9</v>
      </c>
      <c r="AI168" s="13" t="s">
        <v>56</v>
      </c>
      <c r="AJ168" s="13">
        <v>2</v>
      </c>
      <c r="AK168" s="13">
        <v>1</v>
      </c>
      <c r="AL168" s="13">
        <v>0</v>
      </c>
      <c r="AM168" s="13">
        <v>1</v>
      </c>
      <c r="AN168" s="13">
        <v>1</v>
      </c>
      <c r="AO168" s="13">
        <v>0</v>
      </c>
      <c r="AP168" s="13">
        <v>1</v>
      </c>
      <c r="AQ168" s="179">
        <v>6</v>
      </c>
      <c r="AR168" s="13">
        <v>5</v>
      </c>
      <c r="AS168" s="13">
        <v>5</v>
      </c>
      <c r="AT168" s="13">
        <v>0</v>
      </c>
      <c r="AU168" s="13">
        <v>8</v>
      </c>
      <c r="AV168" s="13">
        <v>0</v>
      </c>
      <c r="AW168" s="13">
        <v>0</v>
      </c>
      <c r="AX168" s="13">
        <v>0</v>
      </c>
      <c r="AY168" s="442">
        <v>8</v>
      </c>
      <c r="AZ168" s="13">
        <v>10</v>
      </c>
      <c r="BA168" s="13">
        <v>1</v>
      </c>
      <c r="BB168" s="21">
        <v>1</v>
      </c>
      <c r="BC168" s="21"/>
    </row>
    <row r="169" spans="1:55" ht="15" customHeight="1" x14ac:dyDescent="0.3">
      <c r="A169" s="13" t="s">
        <v>16</v>
      </c>
      <c r="B169" s="13">
        <v>19</v>
      </c>
      <c r="C169" s="13">
        <v>7</v>
      </c>
      <c r="D169" s="13">
        <v>15</v>
      </c>
      <c r="E169" s="13">
        <v>11</v>
      </c>
      <c r="F169" s="13">
        <v>0</v>
      </c>
      <c r="G169" s="13">
        <v>0</v>
      </c>
      <c r="H169" s="13">
        <v>4</v>
      </c>
      <c r="I169" s="13">
        <v>0</v>
      </c>
      <c r="J169" s="13">
        <v>29</v>
      </c>
      <c r="K169" s="13">
        <v>9</v>
      </c>
      <c r="L169" s="13">
        <v>0</v>
      </c>
      <c r="M169" s="13">
        <v>0</v>
      </c>
      <c r="N169" s="13">
        <v>5</v>
      </c>
      <c r="O169" s="13">
        <v>3</v>
      </c>
      <c r="P169" s="12">
        <f t="shared" si="43"/>
        <v>72</v>
      </c>
      <c r="Q169" s="12">
        <f t="shared" si="44"/>
        <v>30</v>
      </c>
      <c r="R169" s="13" t="s">
        <v>16</v>
      </c>
      <c r="S169" s="13">
        <v>0</v>
      </c>
      <c r="T169" s="13">
        <v>0</v>
      </c>
      <c r="U169" s="13">
        <v>1</v>
      </c>
      <c r="V169" s="13">
        <v>1</v>
      </c>
      <c r="W169" s="13">
        <v>0</v>
      </c>
      <c r="X169" s="13">
        <v>0</v>
      </c>
      <c r="Y169" s="13">
        <v>0</v>
      </c>
      <c r="Z169" s="13">
        <v>0</v>
      </c>
      <c r="AA169" s="13">
        <v>8</v>
      </c>
      <c r="AB169" s="13">
        <v>1</v>
      </c>
      <c r="AC169" s="13">
        <v>0</v>
      </c>
      <c r="AD169" s="13">
        <v>0</v>
      </c>
      <c r="AE169" s="13">
        <v>3</v>
      </c>
      <c r="AF169" s="13">
        <v>2</v>
      </c>
      <c r="AG169" s="12">
        <f t="shared" si="41"/>
        <v>12</v>
      </c>
      <c r="AH169" s="45">
        <f t="shared" si="42"/>
        <v>4</v>
      </c>
      <c r="AI169" s="13" t="s">
        <v>16</v>
      </c>
      <c r="AJ169" s="13">
        <v>1</v>
      </c>
      <c r="AK169" s="13">
        <v>1</v>
      </c>
      <c r="AL169" s="13">
        <v>0</v>
      </c>
      <c r="AM169" s="13">
        <v>1</v>
      </c>
      <c r="AN169" s="13">
        <v>1</v>
      </c>
      <c r="AO169" s="13">
        <v>0</v>
      </c>
      <c r="AP169" s="13">
        <v>1</v>
      </c>
      <c r="AQ169" s="179">
        <v>5</v>
      </c>
      <c r="AR169" s="13">
        <v>6</v>
      </c>
      <c r="AS169" s="13">
        <v>5</v>
      </c>
      <c r="AT169" s="13">
        <v>1</v>
      </c>
      <c r="AU169" s="13">
        <v>5</v>
      </c>
      <c r="AV169" s="13">
        <v>0</v>
      </c>
      <c r="AW169" s="13">
        <v>1</v>
      </c>
      <c r="AX169" s="13">
        <v>1</v>
      </c>
      <c r="AY169" s="442">
        <v>7</v>
      </c>
      <c r="AZ169" s="13">
        <v>0</v>
      </c>
      <c r="BA169" s="13">
        <v>1</v>
      </c>
      <c r="BB169" s="21">
        <v>1</v>
      </c>
      <c r="BC169" s="21"/>
    </row>
    <row r="170" spans="1:55" ht="15" customHeight="1" x14ac:dyDescent="0.3">
      <c r="A170" s="13" t="s">
        <v>58</v>
      </c>
      <c r="B170" s="13">
        <v>51</v>
      </c>
      <c r="C170" s="13">
        <v>24</v>
      </c>
      <c r="D170" s="13">
        <v>11</v>
      </c>
      <c r="E170" s="13">
        <v>6</v>
      </c>
      <c r="F170" s="13">
        <v>0</v>
      </c>
      <c r="G170" s="13">
        <v>0</v>
      </c>
      <c r="H170" s="13">
        <v>12</v>
      </c>
      <c r="I170" s="13">
        <v>2</v>
      </c>
      <c r="J170" s="13">
        <v>24</v>
      </c>
      <c r="K170" s="13">
        <v>8</v>
      </c>
      <c r="L170" s="13">
        <v>0</v>
      </c>
      <c r="M170" s="13">
        <v>0</v>
      </c>
      <c r="N170" s="13">
        <v>0</v>
      </c>
      <c r="O170" s="13">
        <v>0</v>
      </c>
      <c r="P170" s="12">
        <f t="shared" si="43"/>
        <v>98</v>
      </c>
      <c r="Q170" s="12">
        <f t="shared" si="44"/>
        <v>40</v>
      </c>
      <c r="R170" s="13" t="s">
        <v>58</v>
      </c>
      <c r="S170" s="13">
        <v>6</v>
      </c>
      <c r="T170" s="13">
        <v>1</v>
      </c>
      <c r="U170" s="13">
        <v>0</v>
      </c>
      <c r="V170" s="13">
        <v>0</v>
      </c>
      <c r="W170" s="13">
        <v>0</v>
      </c>
      <c r="X170" s="13">
        <v>0</v>
      </c>
      <c r="Y170" s="13">
        <v>1</v>
      </c>
      <c r="Z170" s="13">
        <v>0</v>
      </c>
      <c r="AA170" s="13">
        <v>17</v>
      </c>
      <c r="AB170" s="13">
        <v>2</v>
      </c>
      <c r="AC170" s="13">
        <v>0</v>
      </c>
      <c r="AD170" s="13">
        <v>0</v>
      </c>
      <c r="AE170" s="13">
        <v>0</v>
      </c>
      <c r="AF170" s="13">
        <v>0</v>
      </c>
      <c r="AG170" s="12">
        <f t="shared" si="41"/>
        <v>24</v>
      </c>
      <c r="AH170" s="45">
        <f t="shared" si="42"/>
        <v>3</v>
      </c>
      <c r="AI170" s="13" t="s">
        <v>58</v>
      </c>
      <c r="AJ170" s="13">
        <v>1</v>
      </c>
      <c r="AK170" s="13">
        <v>1</v>
      </c>
      <c r="AL170" s="13">
        <v>0</v>
      </c>
      <c r="AM170" s="13">
        <v>1</v>
      </c>
      <c r="AN170" s="13">
        <v>1</v>
      </c>
      <c r="AO170" s="13">
        <v>0</v>
      </c>
      <c r="AP170" s="13">
        <v>0</v>
      </c>
      <c r="AQ170" s="179">
        <v>4</v>
      </c>
      <c r="AR170" s="13">
        <v>4</v>
      </c>
      <c r="AS170" s="13">
        <v>4</v>
      </c>
      <c r="AT170" s="13">
        <v>0</v>
      </c>
      <c r="AU170" s="13">
        <v>6</v>
      </c>
      <c r="AV170" s="13">
        <v>0</v>
      </c>
      <c r="AW170" s="13">
        <v>2</v>
      </c>
      <c r="AX170" s="13">
        <v>0</v>
      </c>
      <c r="AY170" s="442">
        <v>8</v>
      </c>
      <c r="AZ170" s="13">
        <v>5</v>
      </c>
      <c r="BA170" s="13">
        <v>1</v>
      </c>
      <c r="BB170" s="21">
        <v>1</v>
      </c>
      <c r="BC170" s="21"/>
    </row>
    <row r="171" spans="1:55" ht="15" customHeight="1" x14ac:dyDescent="0.3">
      <c r="A171" s="13" t="s">
        <v>59</v>
      </c>
      <c r="B171" s="13">
        <v>22</v>
      </c>
      <c r="C171" s="13">
        <v>13</v>
      </c>
      <c r="D171" s="13">
        <v>12</v>
      </c>
      <c r="E171" s="13">
        <v>5</v>
      </c>
      <c r="F171" s="13">
        <v>0</v>
      </c>
      <c r="G171" s="13">
        <v>0</v>
      </c>
      <c r="H171" s="13">
        <v>0</v>
      </c>
      <c r="I171" s="13">
        <v>0</v>
      </c>
      <c r="J171" s="13">
        <v>6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2">
        <f t="shared" si="43"/>
        <v>40</v>
      </c>
      <c r="Q171" s="12">
        <f t="shared" si="44"/>
        <v>18</v>
      </c>
      <c r="R171" s="13" t="s">
        <v>59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12">
        <f t="shared" si="41"/>
        <v>0</v>
      </c>
      <c r="AH171" s="45">
        <f t="shared" si="42"/>
        <v>0</v>
      </c>
      <c r="AI171" s="13" t="s">
        <v>59</v>
      </c>
      <c r="AJ171" s="13">
        <v>1</v>
      </c>
      <c r="AK171" s="13">
        <v>1</v>
      </c>
      <c r="AL171" s="13">
        <v>0</v>
      </c>
      <c r="AM171" s="13">
        <v>0</v>
      </c>
      <c r="AN171" s="13">
        <v>1</v>
      </c>
      <c r="AO171" s="13">
        <v>0</v>
      </c>
      <c r="AP171" s="13">
        <v>0</v>
      </c>
      <c r="AQ171" s="179">
        <v>3</v>
      </c>
      <c r="AR171" s="13">
        <v>3</v>
      </c>
      <c r="AS171" s="13">
        <v>3</v>
      </c>
      <c r="AT171" s="13">
        <v>0</v>
      </c>
      <c r="AU171" s="13">
        <v>7</v>
      </c>
      <c r="AV171" s="13">
        <v>0</v>
      </c>
      <c r="AW171" s="13">
        <v>1</v>
      </c>
      <c r="AX171" s="13">
        <v>0</v>
      </c>
      <c r="AY171" s="442">
        <v>8</v>
      </c>
      <c r="AZ171" s="13">
        <v>0</v>
      </c>
      <c r="BA171" s="13">
        <v>1</v>
      </c>
      <c r="BB171" s="21">
        <v>1</v>
      </c>
      <c r="BC171" s="21"/>
    </row>
    <row r="172" spans="1:55" ht="15" customHeight="1" x14ac:dyDescent="0.3">
      <c r="A172" s="13" t="s">
        <v>60</v>
      </c>
      <c r="B172" s="13">
        <v>84</v>
      </c>
      <c r="C172" s="13">
        <v>28</v>
      </c>
      <c r="D172" s="13">
        <v>28</v>
      </c>
      <c r="E172" s="13">
        <v>12</v>
      </c>
      <c r="F172" s="13">
        <v>0</v>
      </c>
      <c r="G172" s="13">
        <v>0</v>
      </c>
      <c r="H172" s="13">
        <v>20</v>
      </c>
      <c r="I172" s="13">
        <v>11</v>
      </c>
      <c r="J172" s="13">
        <v>42</v>
      </c>
      <c r="K172" s="13">
        <v>17</v>
      </c>
      <c r="L172" s="13">
        <v>0</v>
      </c>
      <c r="M172" s="13">
        <v>0</v>
      </c>
      <c r="N172" s="13">
        <v>43</v>
      </c>
      <c r="O172" s="13">
        <v>15</v>
      </c>
      <c r="P172" s="12">
        <f t="shared" si="43"/>
        <v>217</v>
      </c>
      <c r="Q172" s="12">
        <f t="shared" si="44"/>
        <v>83</v>
      </c>
      <c r="R172" s="13" t="s">
        <v>60</v>
      </c>
      <c r="S172" s="13">
        <v>3</v>
      </c>
      <c r="T172" s="13">
        <v>1</v>
      </c>
      <c r="U172" s="13">
        <v>0</v>
      </c>
      <c r="V172" s="13">
        <v>0</v>
      </c>
      <c r="W172" s="13">
        <v>0</v>
      </c>
      <c r="X172" s="13">
        <v>0</v>
      </c>
      <c r="Y172" s="13">
        <v>2</v>
      </c>
      <c r="Z172" s="13">
        <v>1</v>
      </c>
      <c r="AA172" s="13">
        <v>23</v>
      </c>
      <c r="AB172" s="13">
        <v>6</v>
      </c>
      <c r="AC172" s="13">
        <v>0</v>
      </c>
      <c r="AD172" s="13">
        <v>0</v>
      </c>
      <c r="AE172" s="13">
        <v>8</v>
      </c>
      <c r="AF172" s="13">
        <v>1</v>
      </c>
      <c r="AG172" s="12">
        <f t="shared" si="41"/>
        <v>36</v>
      </c>
      <c r="AH172" s="45">
        <f t="shared" si="42"/>
        <v>9</v>
      </c>
      <c r="AI172" s="13" t="s">
        <v>60</v>
      </c>
      <c r="AJ172" s="13">
        <v>2</v>
      </c>
      <c r="AK172" s="13">
        <v>1</v>
      </c>
      <c r="AL172" s="13">
        <v>0</v>
      </c>
      <c r="AM172" s="13">
        <v>1</v>
      </c>
      <c r="AN172" s="13">
        <v>1</v>
      </c>
      <c r="AO172" s="13">
        <v>0</v>
      </c>
      <c r="AP172" s="13">
        <v>1</v>
      </c>
      <c r="AQ172" s="179">
        <v>6</v>
      </c>
      <c r="AR172" s="13">
        <v>3</v>
      </c>
      <c r="AS172" s="13">
        <v>3</v>
      </c>
      <c r="AT172" s="13">
        <v>0</v>
      </c>
      <c r="AU172" s="13">
        <v>9</v>
      </c>
      <c r="AV172" s="13">
        <v>0</v>
      </c>
      <c r="AW172" s="13">
        <v>0</v>
      </c>
      <c r="AX172" s="13">
        <v>0</v>
      </c>
      <c r="AY172" s="442">
        <v>9</v>
      </c>
      <c r="AZ172" s="13">
        <v>7</v>
      </c>
      <c r="BA172" s="13">
        <v>1</v>
      </c>
      <c r="BB172" s="21">
        <v>1</v>
      </c>
      <c r="BC172" s="21"/>
    </row>
    <row r="173" spans="1:55" ht="15" customHeight="1" x14ac:dyDescent="0.3">
      <c r="A173" s="13" t="s">
        <v>17</v>
      </c>
      <c r="B173" s="13">
        <v>36</v>
      </c>
      <c r="C173" s="13">
        <v>17</v>
      </c>
      <c r="D173" s="13">
        <v>0</v>
      </c>
      <c r="E173" s="13">
        <v>0</v>
      </c>
      <c r="F173" s="13">
        <v>0</v>
      </c>
      <c r="G173" s="13">
        <v>0</v>
      </c>
      <c r="H173" s="13">
        <v>19</v>
      </c>
      <c r="I173" s="13">
        <v>7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2">
        <f t="shared" si="43"/>
        <v>55</v>
      </c>
      <c r="Q173" s="12">
        <f t="shared" si="44"/>
        <v>24</v>
      </c>
      <c r="R173" s="13" t="s">
        <v>17</v>
      </c>
      <c r="S173" s="13">
        <v>1</v>
      </c>
      <c r="T173" s="13">
        <v>1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2">
        <f t="shared" si="41"/>
        <v>1</v>
      </c>
      <c r="AH173" s="45">
        <f t="shared" si="42"/>
        <v>1</v>
      </c>
      <c r="AI173" s="13" t="s">
        <v>17</v>
      </c>
      <c r="AJ173" s="13">
        <v>1</v>
      </c>
      <c r="AK173" s="13">
        <v>0</v>
      </c>
      <c r="AL173" s="13">
        <v>0</v>
      </c>
      <c r="AM173" s="13">
        <v>1</v>
      </c>
      <c r="AN173" s="13">
        <v>0</v>
      </c>
      <c r="AO173" s="13">
        <v>0</v>
      </c>
      <c r="AP173" s="13">
        <v>0</v>
      </c>
      <c r="AQ173" s="179">
        <v>2</v>
      </c>
      <c r="AR173" s="13">
        <v>9</v>
      </c>
      <c r="AS173" s="13">
        <v>9</v>
      </c>
      <c r="AT173" s="13">
        <v>0</v>
      </c>
      <c r="AU173" s="13">
        <v>2</v>
      </c>
      <c r="AV173" s="13">
        <v>0</v>
      </c>
      <c r="AW173" s="13">
        <v>0</v>
      </c>
      <c r="AX173" s="13">
        <v>0</v>
      </c>
      <c r="AY173" s="442">
        <v>2</v>
      </c>
      <c r="AZ173" s="13">
        <v>0</v>
      </c>
      <c r="BA173" s="13">
        <v>1</v>
      </c>
      <c r="BB173" s="21">
        <v>1</v>
      </c>
      <c r="BC173" s="21"/>
    </row>
    <row r="174" spans="1:55" ht="15" customHeight="1" x14ac:dyDescent="0.3">
      <c r="A174" s="13" t="s">
        <v>63</v>
      </c>
      <c r="B174" s="13">
        <v>5</v>
      </c>
      <c r="C174" s="13">
        <v>3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2">
        <f t="shared" si="43"/>
        <v>5</v>
      </c>
      <c r="Q174" s="12">
        <f t="shared" si="44"/>
        <v>3</v>
      </c>
      <c r="R174" s="13" t="s">
        <v>63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0</v>
      </c>
      <c r="AG174" s="12">
        <f t="shared" si="41"/>
        <v>0</v>
      </c>
      <c r="AH174" s="45">
        <f t="shared" si="42"/>
        <v>0</v>
      </c>
      <c r="AI174" s="13" t="s">
        <v>63</v>
      </c>
      <c r="AJ174" s="13">
        <v>1</v>
      </c>
      <c r="AK174" s="13">
        <v>0</v>
      </c>
      <c r="AL174" s="13">
        <v>0</v>
      </c>
      <c r="AM174" s="13">
        <v>0</v>
      </c>
      <c r="AN174" s="13">
        <v>0</v>
      </c>
      <c r="AO174" s="13">
        <v>0</v>
      </c>
      <c r="AP174" s="13">
        <v>0</v>
      </c>
      <c r="AQ174" s="179">
        <v>1</v>
      </c>
      <c r="AR174" s="13">
        <v>3</v>
      </c>
      <c r="AS174" s="13">
        <v>3</v>
      </c>
      <c r="AT174" s="13">
        <v>0</v>
      </c>
      <c r="AU174" s="13">
        <v>4</v>
      </c>
      <c r="AV174" s="13">
        <v>0</v>
      </c>
      <c r="AW174" s="13">
        <v>0</v>
      </c>
      <c r="AX174" s="13">
        <v>0</v>
      </c>
      <c r="AY174" s="442">
        <v>4</v>
      </c>
      <c r="AZ174" s="13">
        <v>0</v>
      </c>
      <c r="BA174" s="13">
        <v>1</v>
      </c>
      <c r="BB174" s="21">
        <v>1</v>
      </c>
      <c r="BC174" s="21"/>
    </row>
    <row r="175" spans="1:55" ht="15" customHeight="1" x14ac:dyDescent="0.3">
      <c r="A175" s="13" t="s">
        <v>64</v>
      </c>
      <c r="B175" s="13">
        <v>51</v>
      </c>
      <c r="C175" s="13">
        <v>14</v>
      </c>
      <c r="D175" s="13">
        <v>27</v>
      </c>
      <c r="E175" s="13">
        <v>13</v>
      </c>
      <c r="F175" s="13">
        <v>0</v>
      </c>
      <c r="G175" s="13">
        <v>0</v>
      </c>
      <c r="H175" s="13">
        <v>19</v>
      </c>
      <c r="I175" s="13">
        <v>5</v>
      </c>
      <c r="J175" s="13">
        <v>55</v>
      </c>
      <c r="K175" s="13">
        <v>26</v>
      </c>
      <c r="L175" s="13">
        <v>0</v>
      </c>
      <c r="M175" s="13">
        <v>0</v>
      </c>
      <c r="N175" s="13">
        <v>0</v>
      </c>
      <c r="O175" s="13">
        <v>0</v>
      </c>
      <c r="P175" s="12">
        <f t="shared" si="43"/>
        <v>152</v>
      </c>
      <c r="Q175" s="12">
        <f t="shared" si="44"/>
        <v>58</v>
      </c>
      <c r="R175" s="13" t="s">
        <v>64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0</v>
      </c>
      <c r="AD175" s="13">
        <v>0</v>
      </c>
      <c r="AE175" s="13">
        <v>0</v>
      </c>
      <c r="AF175" s="13">
        <v>0</v>
      </c>
      <c r="AG175" s="12">
        <f t="shared" si="41"/>
        <v>0</v>
      </c>
      <c r="AH175" s="45">
        <f t="shared" si="42"/>
        <v>0</v>
      </c>
      <c r="AI175" s="13" t="s">
        <v>64</v>
      </c>
      <c r="AJ175" s="13">
        <v>1</v>
      </c>
      <c r="AK175" s="13">
        <v>1</v>
      </c>
      <c r="AL175" s="13">
        <v>0</v>
      </c>
      <c r="AM175" s="13">
        <v>1</v>
      </c>
      <c r="AN175" s="13">
        <v>1</v>
      </c>
      <c r="AO175" s="13">
        <v>0</v>
      </c>
      <c r="AP175" s="13">
        <v>0</v>
      </c>
      <c r="AQ175" s="179">
        <v>4</v>
      </c>
      <c r="AR175" s="13">
        <v>6</v>
      </c>
      <c r="AS175" s="13">
        <v>2</v>
      </c>
      <c r="AT175" s="13">
        <v>4</v>
      </c>
      <c r="AU175" s="13">
        <v>6</v>
      </c>
      <c r="AV175" s="13">
        <v>0</v>
      </c>
      <c r="AW175" s="13">
        <v>3</v>
      </c>
      <c r="AX175" s="13">
        <v>0</v>
      </c>
      <c r="AY175" s="442">
        <v>9</v>
      </c>
      <c r="AZ175" s="13">
        <v>10</v>
      </c>
      <c r="BA175" s="13">
        <v>1</v>
      </c>
      <c r="BB175" s="21">
        <v>1</v>
      </c>
      <c r="BC175" s="21"/>
    </row>
    <row r="176" spans="1:55" ht="15" customHeight="1" x14ac:dyDescent="0.3">
      <c r="A176" s="13" t="s">
        <v>65</v>
      </c>
      <c r="B176" s="13">
        <v>122</v>
      </c>
      <c r="C176" s="13">
        <v>63</v>
      </c>
      <c r="D176" s="13">
        <v>547</v>
      </c>
      <c r="E176" s="13">
        <v>20</v>
      </c>
      <c r="F176" s="13">
        <v>6</v>
      </c>
      <c r="G176" s="13">
        <v>0</v>
      </c>
      <c r="H176" s="13">
        <v>26</v>
      </c>
      <c r="I176" s="13">
        <v>14</v>
      </c>
      <c r="J176" s="13">
        <v>63</v>
      </c>
      <c r="K176" s="13">
        <v>31</v>
      </c>
      <c r="L176" s="13">
        <v>8</v>
      </c>
      <c r="M176" s="13">
        <v>3</v>
      </c>
      <c r="N176" s="13">
        <v>23</v>
      </c>
      <c r="O176" s="13">
        <v>7</v>
      </c>
      <c r="P176" s="12">
        <f t="shared" si="43"/>
        <v>795</v>
      </c>
      <c r="Q176" s="12">
        <f t="shared" si="44"/>
        <v>138</v>
      </c>
      <c r="R176" s="13" t="s">
        <v>65</v>
      </c>
      <c r="S176" s="13">
        <v>18</v>
      </c>
      <c r="T176" s="13">
        <v>7</v>
      </c>
      <c r="U176" s="13">
        <v>10</v>
      </c>
      <c r="V176" s="13">
        <v>3</v>
      </c>
      <c r="W176" s="13">
        <v>2</v>
      </c>
      <c r="X176" s="13">
        <v>0</v>
      </c>
      <c r="Y176" s="13">
        <v>9</v>
      </c>
      <c r="Z176" s="13">
        <v>6</v>
      </c>
      <c r="AA176" s="13">
        <v>31</v>
      </c>
      <c r="AB176" s="13">
        <v>14</v>
      </c>
      <c r="AC176" s="13">
        <v>4</v>
      </c>
      <c r="AD176" s="13">
        <v>2</v>
      </c>
      <c r="AE176" s="13">
        <v>14</v>
      </c>
      <c r="AF176" s="13">
        <v>4</v>
      </c>
      <c r="AG176" s="12">
        <f t="shared" si="41"/>
        <v>88</v>
      </c>
      <c r="AH176" s="45">
        <f t="shared" si="42"/>
        <v>36</v>
      </c>
      <c r="AI176" s="13" t="s">
        <v>65</v>
      </c>
      <c r="AJ176" s="13">
        <v>2</v>
      </c>
      <c r="AK176" s="13">
        <v>1</v>
      </c>
      <c r="AL176" s="13">
        <v>1</v>
      </c>
      <c r="AM176" s="13">
        <v>1</v>
      </c>
      <c r="AN176" s="13">
        <v>1</v>
      </c>
      <c r="AO176" s="13">
        <v>1</v>
      </c>
      <c r="AP176" s="13">
        <v>1</v>
      </c>
      <c r="AQ176" s="179">
        <v>8</v>
      </c>
      <c r="AR176" s="13">
        <v>6</v>
      </c>
      <c r="AS176" s="13">
        <v>6</v>
      </c>
      <c r="AT176" s="13">
        <v>0</v>
      </c>
      <c r="AU176" s="13">
        <v>12</v>
      </c>
      <c r="AV176" s="13">
        <v>0</v>
      </c>
      <c r="AW176" s="13">
        <v>0</v>
      </c>
      <c r="AX176" s="13">
        <v>0</v>
      </c>
      <c r="AY176" s="442">
        <v>12</v>
      </c>
      <c r="AZ176" s="13">
        <v>19</v>
      </c>
      <c r="BA176" s="13">
        <v>1</v>
      </c>
      <c r="BB176" s="21">
        <v>1</v>
      </c>
      <c r="BC176" s="21"/>
    </row>
    <row r="177" spans="1:55" ht="15" customHeight="1" x14ac:dyDescent="0.3">
      <c r="A177" s="13" t="s">
        <v>18</v>
      </c>
      <c r="B177" s="13">
        <v>123</v>
      </c>
      <c r="C177" s="13">
        <v>47</v>
      </c>
      <c r="D177" s="13">
        <v>20</v>
      </c>
      <c r="E177" s="13">
        <v>12</v>
      </c>
      <c r="F177" s="13">
        <v>14</v>
      </c>
      <c r="G177" s="13">
        <v>1</v>
      </c>
      <c r="H177" s="13">
        <v>37</v>
      </c>
      <c r="I177" s="13">
        <v>12</v>
      </c>
      <c r="J177" s="13">
        <v>73</v>
      </c>
      <c r="K177" s="13">
        <v>33</v>
      </c>
      <c r="L177" s="13">
        <v>11</v>
      </c>
      <c r="M177" s="13">
        <v>2</v>
      </c>
      <c r="N177" s="13">
        <v>68</v>
      </c>
      <c r="O177" s="13">
        <v>20</v>
      </c>
      <c r="P177" s="12">
        <f t="shared" si="43"/>
        <v>346</v>
      </c>
      <c r="Q177" s="12">
        <f t="shared" si="44"/>
        <v>127</v>
      </c>
      <c r="R177" s="13" t="s">
        <v>18</v>
      </c>
      <c r="S177" s="13">
        <v>10</v>
      </c>
      <c r="T177" s="13">
        <v>4</v>
      </c>
      <c r="U177" s="13">
        <v>4</v>
      </c>
      <c r="V177" s="13">
        <v>3</v>
      </c>
      <c r="W177" s="13">
        <v>4</v>
      </c>
      <c r="X177" s="13">
        <v>1</v>
      </c>
      <c r="Y177" s="13">
        <v>3</v>
      </c>
      <c r="Z177" s="13">
        <v>2</v>
      </c>
      <c r="AA177" s="13">
        <v>20</v>
      </c>
      <c r="AB177" s="13">
        <v>8</v>
      </c>
      <c r="AC177" s="13">
        <v>2</v>
      </c>
      <c r="AD177" s="13">
        <v>0</v>
      </c>
      <c r="AE177" s="13">
        <v>22</v>
      </c>
      <c r="AF177" s="13">
        <v>10</v>
      </c>
      <c r="AG177" s="12">
        <f t="shared" si="41"/>
        <v>65</v>
      </c>
      <c r="AH177" s="45">
        <f t="shared" si="42"/>
        <v>28</v>
      </c>
      <c r="AI177" s="13" t="s">
        <v>18</v>
      </c>
      <c r="AJ177" s="13">
        <v>3</v>
      </c>
      <c r="AK177" s="13">
        <v>1</v>
      </c>
      <c r="AL177" s="13">
        <v>1</v>
      </c>
      <c r="AM177" s="13">
        <v>1</v>
      </c>
      <c r="AN177" s="13">
        <v>2</v>
      </c>
      <c r="AO177" s="13">
        <v>1</v>
      </c>
      <c r="AP177" s="13">
        <v>2</v>
      </c>
      <c r="AQ177" s="179">
        <v>11</v>
      </c>
      <c r="AR177" s="13">
        <v>15</v>
      </c>
      <c r="AS177" s="13">
        <v>15</v>
      </c>
      <c r="AT177" s="13">
        <v>0</v>
      </c>
      <c r="AU177" s="13">
        <v>17</v>
      </c>
      <c r="AV177" s="13">
        <v>0</v>
      </c>
      <c r="AW177" s="13">
        <v>0</v>
      </c>
      <c r="AX177" s="13">
        <v>0</v>
      </c>
      <c r="AY177" s="442">
        <v>17</v>
      </c>
      <c r="AZ177" s="13">
        <v>19</v>
      </c>
      <c r="BA177" s="13">
        <v>1</v>
      </c>
      <c r="BB177" s="21">
        <v>1</v>
      </c>
      <c r="BC177" s="21"/>
    </row>
    <row r="178" spans="1:55" ht="15" customHeight="1" x14ac:dyDescent="0.3">
      <c r="A178" s="13" t="s">
        <v>67</v>
      </c>
      <c r="B178" s="13">
        <v>62</v>
      </c>
      <c r="C178" s="13">
        <v>25</v>
      </c>
      <c r="D178" s="13">
        <v>12</v>
      </c>
      <c r="E178" s="13">
        <v>6</v>
      </c>
      <c r="F178" s="13">
        <v>0</v>
      </c>
      <c r="G178" s="13">
        <v>0</v>
      </c>
      <c r="H178" s="13">
        <v>13</v>
      </c>
      <c r="I178" s="13">
        <v>1</v>
      </c>
      <c r="J178" s="13">
        <v>68</v>
      </c>
      <c r="K178" s="13">
        <v>17</v>
      </c>
      <c r="L178" s="13">
        <v>0</v>
      </c>
      <c r="M178" s="13">
        <v>0</v>
      </c>
      <c r="N178" s="13">
        <v>17</v>
      </c>
      <c r="O178" s="13">
        <v>1</v>
      </c>
      <c r="P178" s="12">
        <f t="shared" si="43"/>
        <v>172</v>
      </c>
      <c r="Q178" s="12">
        <f t="shared" si="44"/>
        <v>50</v>
      </c>
      <c r="R178" s="13" t="s">
        <v>67</v>
      </c>
      <c r="S178" s="13">
        <v>1</v>
      </c>
      <c r="T178" s="13">
        <v>0</v>
      </c>
      <c r="U178" s="13">
        <v>1</v>
      </c>
      <c r="V178" s="13">
        <v>0</v>
      </c>
      <c r="W178" s="13">
        <v>0</v>
      </c>
      <c r="X178" s="13">
        <v>0</v>
      </c>
      <c r="Y178" s="13">
        <v>2</v>
      </c>
      <c r="Z178" s="13">
        <v>0</v>
      </c>
      <c r="AA178" s="13">
        <v>26</v>
      </c>
      <c r="AB178" s="13">
        <v>7</v>
      </c>
      <c r="AC178" s="13">
        <v>0</v>
      </c>
      <c r="AD178" s="13">
        <v>0</v>
      </c>
      <c r="AE178" s="13">
        <v>6</v>
      </c>
      <c r="AF178" s="13">
        <v>0</v>
      </c>
      <c r="AG178" s="12">
        <f t="shared" si="41"/>
        <v>36</v>
      </c>
      <c r="AH178" s="45">
        <f t="shared" si="42"/>
        <v>7</v>
      </c>
      <c r="AI178" s="13" t="s">
        <v>67</v>
      </c>
      <c r="AJ178" s="13">
        <v>2</v>
      </c>
      <c r="AK178" s="13">
        <v>1</v>
      </c>
      <c r="AL178" s="13">
        <v>0</v>
      </c>
      <c r="AM178" s="13">
        <v>1</v>
      </c>
      <c r="AN178" s="13">
        <v>2</v>
      </c>
      <c r="AO178" s="13">
        <v>0</v>
      </c>
      <c r="AP178" s="13">
        <v>1</v>
      </c>
      <c r="AQ178" s="179">
        <v>7</v>
      </c>
      <c r="AR178" s="13">
        <v>15</v>
      </c>
      <c r="AS178" s="13">
        <v>12</v>
      </c>
      <c r="AT178" s="13">
        <v>3</v>
      </c>
      <c r="AU178" s="13">
        <v>16</v>
      </c>
      <c r="AV178" s="13">
        <v>0</v>
      </c>
      <c r="AW178" s="13">
        <v>0</v>
      </c>
      <c r="AX178" s="13">
        <v>0</v>
      </c>
      <c r="AY178" s="442">
        <v>16</v>
      </c>
      <c r="AZ178" s="13">
        <v>11</v>
      </c>
      <c r="BA178" s="13">
        <v>1</v>
      </c>
      <c r="BB178" s="21">
        <v>1</v>
      </c>
      <c r="BC178" s="21"/>
    </row>
    <row r="179" spans="1:55" ht="15" customHeight="1" x14ac:dyDescent="0.3">
      <c r="A179" s="13" t="s">
        <v>68</v>
      </c>
      <c r="B179" s="13">
        <v>31</v>
      </c>
      <c r="C179" s="13">
        <v>9</v>
      </c>
      <c r="D179" s="13">
        <v>11</v>
      </c>
      <c r="E179" s="13">
        <v>4</v>
      </c>
      <c r="F179" s="13">
        <v>0</v>
      </c>
      <c r="G179" s="13">
        <v>0</v>
      </c>
      <c r="H179" s="13">
        <v>11</v>
      </c>
      <c r="I179" s="13">
        <v>6</v>
      </c>
      <c r="J179" s="13">
        <v>18</v>
      </c>
      <c r="K179" s="13">
        <v>6</v>
      </c>
      <c r="L179" s="13">
        <v>0</v>
      </c>
      <c r="M179" s="13">
        <v>0</v>
      </c>
      <c r="N179" s="13">
        <v>28</v>
      </c>
      <c r="O179" s="13">
        <v>12</v>
      </c>
      <c r="P179" s="12">
        <f t="shared" si="43"/>
        <v>99</v>
      </c>
      <c r="Q179" s="12">
        <f t="shared" si="44"/>
        <v>37</v>
      </c>
      <c r="R179" s="13" t="s">
        <v>68</v>
      </c>
      <c r="S179" s="13">
        <v>4</v>
      </c>
      <c r="T179" s="13">
        <v>1</v>
      </c>
      <c r="U179" s="13">
        <v>6</v>
      </c>
      <c r="V179" s="13">
        <v>3</v>
      </c>
      <c r="W179" s="13">
        <v>0</v>
      </c>
      <c r="X179" s="13">
        <v>0</v>
      </c>
      <c r="Y179" s="13">
        <v>7</v>
      </c>
      <c r="Z179" s="13">
        <v>3</v>
      </c>
      <c r="AA179" s="13">
        <v>10</v>
      </c>
      <c r="AB179" s="13">
        <v>6</v>
      </c>
      <c r="AC179" s="13">
        <v>0</v>
      </c>
      <c r="AD179" s="13">
        <v>0</v>
      </c>
      <c r="AE179" s="13">
        <v>5</v>
      </c>
      <c r="AF179" s="13">
        <v>1</v>
      </c>
      <c r="AG179" s="12">
        <f t="shared" si="41"/>
        <v>32</v>
      </c>
      <c r="AH179" s="45">
        <f t="shared" si="42"/>
        <v>14</v>
      </c>
      <c r="AI179" s="13" t="s">
        <v>68</v>
      </c>
      <c r="AJ179" s="13">
        <v>1</v>
      </c>
      <c r="AK179" s="13">
        <v>1</v>
      </c>
      <c r="AL179" s="13">
        <v>0</v>
      </c>
      <c r="AM179" s="13">
        <v>1</v>
      </c>
      <c r="AN179" s="13">
        <v>1</v>
      </c>
      <c r="AO179" s="13">
        <v>0</v>
      </c>
      <c r="AP179" s="13">
        <v>1</v>
      </c>
      <c r="AQ179" s="179">
        <v>5</v>
      </c>
      <c r="AR179" s="13">
        <v>5</v>
      </c>
      <c r="AS179" s="13">
        <v>5</v>
      </c>
      <c r="AT179" s="13">
        <v>0</v>
      </c>
      <c r="AU179" s="13">
        <v>9</v>
      </c>
      <c r="AV179" s="13">
        <v>1</v>
      </c>
      <c r="AW179" s="13">
        <v>0</v>
      </c>
      <c r="AX179" s="13">
        <v>0</v>
      </c>
      <c r="AY179" s="442">
        <v>10</v>
      </c>
      <c r="AZ179" s="13">
        <v>3</v>
      </c>
      <c r="BA179" s="13">
        <v>1</v>
      </c>
      <c r="BB179" s="21">
        <v>1</v>
      </c>
      <c r="BC179" s="21"/>
    </row>
    <row r="180" spans="1:55" ht="15" customHeight="1" x14ac:dyDescent="0.3">
      <c r="A180" s="13" t="s">
        <v>69</v>
      </c>
      <c r="B180" s="13">
        <v>33</v>
      </c>
      <c r="C180" s="13">
        <v>11</v>
      </c>
      <c r="D180" s="13">
        <v>12</v>
      </c>
      <c r="E180" s="13">
        <v>8</v>
      </c>
      <c r="F180" s="13">
        <v>0</v>
      </c>
      <c r="G180" s="13">
        <v>0</v>
      </c>
      <c r="H180" s="13">
        <v>17</v>
      </c>
      <c r="I180" s="13">
        <v>8</v>
      </c>
      <c r="J180" s="13">
        <v>21</v>
      </c>
      <c r="K180" s="13">
        <v>12</v>
      </c>
      <c r="L180" s="13">
        <v>0</v>
      </c>
      <c r="M180" s="13">
        <v>0</v>
      </c>
      <c r="N180" s="13">
        <v>9</v>
      </c>
      <c r="O180" s="13">
        <v>3</v>
      </c>
      <c r="P180" s="12">
        <f t="shared" si="43"/>
        <v>92</v>
      </c>
      <c r="Q180" s="12">
        <f t="shared" si="44"/>
        <v>42</v>
      </c>
      <c r="R180" s="13" t="s">
        <v>69</v>
      </c>
      <c r="S180" s="13">
        <v>3</v>
      </c>
      <c r="T180" s="13">
        <v>1</v>
      </c>
      <c r="U180" s="13">
        <v>2</v>
      </c>
      <c r="V180" s="13">
        <v>1</v>
      </c>
      <c r="W180" s="13">
        <v>0</v>
      </c>
      <c r="X180" s="13">
        <v>0</v>
      </c>
      <c r="Y180" s="13">
        <v>2</v>
      </c>
      <c r="Z180" s="13">
        <v>1</v>
      </c>
      <c r="AA180" s="13">
        <v>9</v>
      </c>
      <c r="AB180" s="13">
        <v>6</v>
      </c>
      <c r="AC180" s="13">
        <v>0</v>
      </c>
      <c r="AD180" s="13">
        <v>0</v>
      </c>
      <c r="AE180" s="13">
        <v>1</v>
      </c>
      <c r="AF180" s="13">
        <v>0</v>
      </c>
      <c r="AG180" s="12">
        <f t="shared" si="41"/>
        <v>17</v>
      </c>
      <c r="AH180" s="45">
        <f t="shared" si="42"/>
        <v>9</v>
      </c>
      <c r="AI180" s="13" t="s">
        <v>69</v>
      </c>
      <c r="AJ180" s="13">
        <v>1</v>
      </c>
      <c r="AK180" s="13">
        <v>1</v>
      </c>
      <c r="AL180" s="13">
        <v>0</v>
      </c>
      <c r="AM180" s="13">
        <v>1</v>
      </c>
      <c r="AN180" s="13">
        <v>1</v>
      </c>
      <c r="AO180" s="13">
        <v>0</v>
      </c>
      <c r="AP180" s="13">
        <v>1</v>
      </c>
      <c r="AQ180" s="179">
        <v>5</v>
      </c>
      <c r="AR180" s="13">
        <v>5</v>
      </c>
      <c r="AS180" s="13">
        <v>5</v>
      </c>
      <c r="AT180" s="13">
        <v>0</v>
      </c>
      <c r="AU180" s="13">
        <v>7</v>
      </c>
      <c r="AV180" s="13">
        <v>0</v>
      </c>
      <c r="AW180" s="13">
        <v>0</v>
      </c>
      <c r="AX180" s="13">
        <v>0</v>
      </c>
      <c r="AY180" s="442">
        <v>7</v>
      </c>
      <c r="AZ180" s="13">
        <v>6</v>
      </c>
      <c r="BA180" s="13">
        <v>1</v>
      </c>
      <c r="BB180" s="21">
        <v>1</v>
      </c>
      <c r="BC180" s="21"/>
    </row>
    <row r="181" spans="1:55" ht="15" customHeight="1" x14ac:dyDescent="0.3">
      <c r="A181" s="13" t="s">
        <v>71</v>
      </c>
      <c r="B181" s="13">
        <v>38</v>
      </c>
      <c r="C181" s="13">
        <v>19</v>
      </c>
      <c r="D181" s="13">
        <v>15</v>
      </c>
      <c r="E181" s="13">
        <v>8</v>
      </c>
      <c r="F181" s="13">
        <v>0</v>
      </c>
      <c r="G181" s="13">
        <v>0</v>
      </c>
      <c r="H181" s="13">
        <v>4</v>
      </c>
      <c r="I181" s="13">
        <v>0</v>
      </c>
      <c r="J181" s="13">
        <v>10</v>
      </c>
      <c r="K181" s="13">
        <v>6</v>
      </c>
      <c r="L181" s="13">
        <v>0</v>
      </c>
      <c r="M181" s="13">
        <v>0</v>
      </c>
      <c r="N181" s="13">
        <v>4</v>
      </c>
      <c r="O181" s="13">
        <v>2</v>
      </c>
      <c r="P181" s="12">
        <f t="shared" ref="P181:P186" si="45">B181+D181+F181+H181+J181+L181+N181</f>
        <v>71</v>
      </c>
      <c r="Q181" s="12">
        <f t="shared" ref="Q181:Q186" si="46">C181+E181+G181+I181+K181+M181+O181</f>
        <v>35</v>
      </c>
      <c r="R181" s="13" t="s">
        <v>71</v>
      </c>
      <c r="S181" s="13">
        <v>6</v>
      </c>
      <c r="T181" s="13">
        <v>1</v>
      </c>
      <c r="U181" s="13">
        <v>2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3</v>
      </c>
      <c r="AB181" s="13">
        <v>3</v>
      </c>
      <c r="AC181" s="13">
        <v>0</v>
      </c>
      <c r="AD181" s="13">
        <v>0</v>
      </c>
      <c r="AE181" s="13">
        <v>1</v>
      </c>
      <c r="AF181" s="13">
        <v>1</v>
      </c>
      <c r="AG181" s="12">
        <f t="shared" si="41"/>
        <v>12</v>
      </c>
      <c r="AH181" s="45">
        <f t="shared" si="42"/>
        <v>5</v>
      </c>
      <c r="AI181" s="13" t="s">
        <v>71</v>
      </c>
      <c r="AJ181" s="13">
        <v>1</v>
      </c>
      <c r="AK181" s="13">
        <v>1</v>
      </c>
      <c r="AL181" s="13">
        <v>0</v>
      </c>
      <c r="AM181" s="13">
        <v>1</v>
      </c>
      <c r="AN181" s="13">
        <v>1</v>
      </c>
      <c r="AO181" s="13">
        <v>0</v>
      </c>
      <c r="AP181" s="13">
        <v>1</v>
      </c>
      <c r="AQ181" s="179">
        <v>5</v>
      </c>
      <c r="AR181" s="13">
        <v>5</v>
      </c>
      <c r="AS181" s="13">
        <v>5</v>
      </c>
      <c r="AT181" s="13">
        <v>0</v>
      </c>
      <c r="AU181" s="13">
        <v>7</v>
      </c>
      <c r="AV181" s="13">
        <v>1</v>
      </c>
      <c r="AW181" s="13">
        <v>0</v>
      </c>
      <c r="AX181" s="13">
        <v>0</v>
      </c>
      <c r="AY181" s="442">
        <v>8</v>
      </c>
      <c r="AZ181" s="13">
        <v>3</v>
      </c>
      <c r="BA181" s="13">
        <v>1</v>
      </c>
      <c r="BB181" s="21">
        <v>1</v>
      </c>
      <c r="BC181" s="21"/>
    </row>
    <row r="182" spans="1:55" ht="15" customHeight="1" x14ac:dyDescent="0.3">
      <c r="A182" s="13" t="s">
        <v>72</v>
      </c>
      <c r="B182" s="13">
        <v>166</v>
      </c>
      <c r="C182" s="13">
        <v>71</v>
      </c>
      <c r="D182" s="13">
        <v>36</v>
      </c>
      <c r="E182" s="13">
        <v>20</v>
      </c>
      <c r="F182" s="13">
        <v>7</v>
      </c>
      <c r="G182" s="13">
        <v>3</v>
      </c>
      <c r="H182" s="13">
        <v>23</v>
      </c>
      <c r="I182" s="13">
        <v>6</v>
      </c>
      <c r="J182" s="13">
        <v>98</v>
      </c>
      <c r="K182" s="13">
        <v>48</v>
      </c>
      <c r="L182" s="13">
        <v>12</v>
      </c>
      <c r="M182" s="13">
        <v>1</v>
      </c>
      <c r="N182" s="13">
        <v>36</v>
      </c>
      <c r="O182" s="13">
        <v>5</v>
      </c>
      <c r="P182" s="12">
        <f t="shared" si="45"/>
        <v>378</v>
      </c>
      <c r="Q182" s="12">
        <f t="shared" si="46"/>
        <v>154</v>
      </c>
      <c r="R182" s="13" t="s">
        <v>72</v>
      </c>
      <c r="S182" s="13">
        <v>13</v>
      </c>
      <c r="T182" s="13">
        <v>4</v>
      </c>
      <c r="U182" s="13">
        <v>7</v>
      </c>
      <c r="V182" s="13">
        <v>5</v>
      </c>
      <c r="W182" s="13">
        <v>1</v>
      </c>
      <c r="X182" s="13">
        <v>1</v>
      </c>
      <c r="Y182" s="13">
        <v>5</v>
      </c>
      <c r="Z182" s="13">
        <v>1</v>
      </c>
      <c r="AA182" s="13">
        <v>44</v>
      </c>
      <c r="AB182" s="13">
        <v>17</v>
      </c>
      <c r="AC182" s="13">
        <v>4</v>
      </c>
      <c r="AD182" s="13">
        <v>0</v>
      </c>
      <c r="AE182" s="13">
        <v>14</v>
      </c>
      <c r="AF182" s="13">
        <v>0</v>
      </c>
      <c r="AG182" s="12">
        <f t="shared" si="41"/>
        <v>88</v>
      </c>
      <c r="AH182" s="45">
        <f t="shared" si="42"/>
        <v>28</v>
      </c>
      <c r="AI182" s="13" t="s">
        <v>72</v>
      </c>
      <c r="AJ182" s="13">
        <v>5</v>
      </c>
      <c r="AK182" s="13">
        <v>1</v>
      </c>
      <c r="AL182" s="13">
        <v>1</v>
      </c>
      <c r="AM182" s="13">
        <v>1</v>
      </c>
      <c r="AN182" s="13">
        <v>3</v>
      </c>
      <c r="AO182" s="13">
        <v>1</v>
      </c>
      <c r="AP182" s="13">
        <v>1</v>
      </c>
      <c r="AQ182" s="179">
        <v>13</v>
      </c>
      <c r="AR182" s="13">
        <v>13</v>
      </c>
      <c r="AS182" s="13">
        <v>13</v>
      </c>
      <c r="AT182" s="13">
        <v>0</v>
      </c>
      <c r="AU182" s="13">
        <v>27</v>
      </c>
      <c r="AV182" s="13">
        <v>2</v>
      </c>
      <c r="AW182" s="13">
        <v>2</v>
      </c>
      <c r="AX182" s="13">
        <v>0</v>
      </c>
      <c r="AY182" s="442">
        <v>31</v>
      </c>
      <c r="AZ182" s="13">
        <v>19</v>
      </c>
      <c r="BA182" s="13">
        <v>1</v>
      </c>
      <c r="BB182" s="21">
        <v>1</v>
      </c>
      <c r="BC182" s="21"/>
    </row>
    <row r="183" spans="1:55" ht="15" customHeight="1" x14ac:dyDescent="0.3">
      <c r="A183" s="13" t="s">
        <v>73</v>
      </c>
      <c r="B183" s="13">
        <v>54</v>
      </c>
      <c r="C183" s="13">
        <v>20</v>
      </c>
      <c r="D183" s="13">
        <v>11</v>
      </c>
      <c r="E183" s="13">
        <v>1</v>
      </c>
      <c r="F183" s="13">
        <v>0</v>
      </c>
      <c r="G183" s="13">
        <v>0</v>
      </c>
      <c r="H183" s="13">
        <v>10</v>
      </c>
      <c r="I183" s="13">
        <v>5</v>
      </c>
      <c r="J183" s="13">
        <v>21</v>
      </c>
      <c r="K183" s="13">
        <v>5</v>
      </c>
      <c r="L183" s="13">
        <v>0</v>
      </c>
      <c r="M183" s="13">
        <v>0</v>
      </c>
      <c r="N183" s="13">
        <v>0</v>
      </c>
      <c r="O183" s="13">
        <v>0</v>
      </c>
      <c r="P183" s="12">
        <f t="shared" si="45"/>
        <v>96</v>
      </c>
      <c r="Q183" s="12">
        <f t="shared" si="46"/>
        <v>31</v>
      </c>
      <c r="R183" s="13" t="s">
        <v>73</v>
      </c>
      <c r="S183" s="13">
        <v>3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7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2">
        <f t="shared" si="41"/>
        <v>10</v>
      </c>
      <c r="AH183" s="45">
        <f t="shared" si="42"/>
        <v>0</v>
      </c>
      <c r="AI183" s="13" t="s">
        <v>73</v>
      </c>
      <c r="AJ183" s="13">
        <v>2</v>
      </c>
      <c r="AK183" s="13">
        <v>1</v>
      </c>
      <c r="AL183" s="13">
        <v>0</v>
      </c>
      <c r="AM183" s="13">
        <v>1</v>
      </c>
      <c r="AN183" s="13">
        <v>1</v>
      </c>
      <c r="AO183" s="13">
        <v>0</v>
      </c>
      <c r="AP183" s="13">
        <v>0</v>
      </c>
      <c r="AQ183" s="179">
        <v>5</v>
      </c>
      <c r="AR183" s="13">
        <v>5</v>
      </c>
      <c r="AS183" s="13">
        <v>5</v>
      </c>
      <c r="AT183" s="13">
        <v>0</v>
      </c>
      <c r="AU183" s="13">
        <v>6</v>
      </c>
      <c r="AV183" s="13">
        <v>0</v>
      </c>
      <c r="AW183" s="13">
        <v>3</v>
      </c>
      <c r="AX183" s="13">
        <v>0</v>
      </c>
      <c r="AY183" s="442">
        <v>9</v>
      </c>
      <c r="AZ183" s="13">
        <v>10</v>
      </c>
      <c r="BA183" s="13">
        <v>1</v>
      </c>
      <c r="BB183" s="21">
        <v>1</v>
      </c>
      <c r="BC183" s="21"/>
    </row>
    <row r="184" spans="1:55" ht="15" customHeight="1" x14ac:dyDescent="0.3">
      <c r="A184" s="13" t="s">
        <v>76</v>
      </c>
      <c r="B184" s="13">
        <v>29</v>
      </c>
      <c r="C184" s="13">
        <v>14</v>
      </c>
      <c r="D184" s="13">
        <v>0</v>
      </c>
      <c r="E184" s="13">
        <v>0</v>
      </c>
      <c r="F184" s="13">
        <v>0</v>
      </c>
      <c r="G184" s="13">
        <v>0</v>
      </c>
      <c r="H184" s="13">
        <v>13</v>
      </c>
      <c r="I184" s="13">
        <v>5</v>
      </c>
      <c r="J184" s="13">
        <v>18</v>
      </c>
      <c r="K184" s="13">
        <v>5</v>
      </c>
      <c r="L184" s="13">
        <v>0</v>
      </c>
      <c r="M184" s="13">
        <v>0</v>
      </c>
      <c r="N184" s="13">
        <v>0</v>
      </c>
      <c r="O184" s="13">
        <v>0</v>
      </c>
      <c r="P184" s="12">
        <f t="shared" si="45"/>
        <v>60</v>
      </c>
      <c r="Q184" s="12">
        <f t="shared" si="46"/>
        <v>24</v>
      </c>
      <c r="R184" s="13" t="s">
        <v>76</v>
      </c>
      <c r="S184" s="13">
        <v>19</v>
      </c>
      <c r="T184" s="13">
        <v>11</v>
      </c>
      <c r="U184" s="13">
        <v>0</v>
      </c>
      <c r="V184" s="13">
        <v>0</v>
      </c>
      <c r="W184" s="13">
        <v>0</v>
      </c>
      <c r="X184" s="13">
        <v>0</v>
      </c>
      <c r="Y184" s="13">
        <v>5</v>
      </c>
      <c r="Z184" s="13">
        <v>4</v>
      </c>
      <c r="AA184" s="13">
        <v>8</v>
      </c>
      <c r="AB184" s="13">
        <v>4</v>
      </c>
      <c r="AC184" s="13">
        <v>0</v>
      </c>
      <c r="AD184" s="13">
        <v>0</v>
      </c>
      <c r="AE184" s="13">
        <v>0</v>
      </c>
      <c r="AF184" s="13">
        <v>0</v>
      </c>
      <c r="AG184" s="12">
        <f t="shared" si="41"/>
        <v>32</v>
      </c>
      <c r="AH184" s="45">
        <f t="shared" si="42"/>
        <v>19</v>
      </c>
      <c r="AI184" s="13" t="s">
        <v>76</v>
      </c>
      <c r="AJ184" s="13">
        <v>1</v>
      </c>
      <c r="AK184" s="13">
        <v>0</v>
      </c>
      <c r="AL184" s="13">
        <v>0</v>
      </c>
      <c r="AM184" s="13">
        <v>1</v>
      </c>
      <c r="AN184" s="13">
        <v>1</v>
      </c>
      <c r="AO184" s="13">
        <v>0</v>
      </c>
      <c r="AP184" s="13">
        <v>0</v>
      </c>
      <c r="AQ184" s="179">
        <v>3</v>
      </c>
      <c r="AR184" s="13">
        <v>7</v>
      </c>
      <c r="AS184" s="13">
        <v>7</v>
      </c>
      <c r="AT184" s="13">
        <v>0</v>
      </c>
      <c r="AU184" s="13">
        <v>2</v>
      </c>
      <c r="AV184" s="13">
        <v>0</v>
      </c>
      <c r="AW184" s="13">
        <v>1</v>
      </c>
      <c r="AX184" s="13">
        <v>0</v>
      </c>
      <c r="AY184" s="442">
        <v>3</v>
      </c>
      <c r="AZ184" s="13">
        <v>1</v>
      </c>
      <c r="BA184" s="13">
        <v>1</v>
      </c>
      <c r="BB184" s="21">
        <v>1</v>
      </c>
      <c r="BC184" s="21"/>
    </row>
    <row r="185" spans="1:55" ht="15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2">
        <f t="shared" si="45"/>
        <v>0</v>
      </c>
      <c r="Q185" s="12">
        <f t="shared" si="46"/>
        <v>0</v>
      </c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2">
        <f t="shared" si="41"/>
        <v>0</v>
      </c>
      <c r="AH185" s="45">
        <f t="shared" si="42"/>
        <v>0</v>
      </c>
      <c r="AI185" s="13"/>
      <c r="AJ185" s="13"/>
      <c r="AK185" s="13"/>
      <c r="AL185" s="13"/>
      <c r="AM185" s="13"/>
      <c r="AN185" s="13"/>
      <c r="AO185" s="13"/>
      <c r="AP185" s="13"/>
      <c r="AQ185" s="292"/>
      <c r="AR185" s="13"/>
      <c r="AS185" s="13"/>
      <c r="AT185" s="13"/>
      <c r="AU185" s="13"/>
      <c r="AV185" s="13"/>
      <c r="AW185" s="13"/>
      <c r="AX185" s="13"/>
      <c r="AY185" s="45"/>
      <c r="AZ185" s="13"/>
      <c r="BA185" s="13"/>
      <c r="BB185" s="21"/>
      <c r="BC185" s="21"/>
    </row>
    <row r="186" spans="1:55" ht="15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2">
        <f t="shared" si="45"/>
        <v>0</v>
      </c>
      <c r="Q186" s="12">
        <f t="shared" si="46"/>
        <v>0</v>
      </c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2">
        <f t="shared" si="41"/>
        <v>0</v>
      </c>
      <c r="AH186" s="45">
        <f t="shared" si="42"/>
        <v>0</v>
      </c>
      <c r="AI186" s="13"/>
      <c r="AJ186" s="13"/>
      <c r="AK186" s="13"/>
      <c r="AL186" s="13"/>
      <c r="AM186" s="13"/>
      <c r="AN186" s="13"/>
      <c r="AO186" s="13"/>
      <c r="AP186" s="13"/>
      <c r="AQ186" s="292"/>
      <c r="AR186" s="13"/>
      <c r="AS186" s="13"/>
      <c r="AT186" s="13"/>
      <c r="AU186" s="13"/>
      <c r="AV186" s="13"/>
      <c r="AW186" s="13"/>
      <c r="AX186" s="13"/>
      <c r="AY186" s="45"/>
      <c r="AZ186" s="13"/>
      <c r="BA186" s="13"/>
      <c r="BB186" s="21"/>
      <c r="BC186" s="21"/>
    </row>
    <row r="187" spans="1:55" ht="9.75" customHeight="1" x14ac:dyDescent="0.3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2"/>
      <c r="Q187" s="52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29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107"/>
      <c r="BC187" s="107"/>
    </row>
    <row r="188" spans="1:55" x14ac:dyDescent="0.25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J188" s="28"/>
      <c r="AK188" s="28"/>
      <c r="AL188" s="28"/>
      <c r="AM188" s="28"/>
      <c r="AN188" s="28"/>
      <c r="AO188" s="28"/>
      <c r="AP188" s="28"/>
      <c r="AQ188" s="79"/>
      <c r="AR188" s="28"/>
      <c r="AS188" s="28"/>
      <c r="AT188" s="28"/>
      <c r="AU188" s="28"/>
      <c r="AV188" s="28"/>
      <c r="AW188" s="28"/>
      <c r="AX188" s="28"/>
      <c r="AY188" s="28"/>
    </row>
  </sheetData>
  <mergeCells count="21">
    <mergeCell ref="AI1:BA1"/>
    <mergeCell ref="AI2:BA2"/>
    <mergeCell ref="AI3:BA3"/>
    <mergeCell ref="AI33:BA33"/>
    <mergeCell ref="AJ130:AQ130"/>
    <mergeCell ref="AI93:BA93"/>
    <mergeCell ref="AI157:BA157"/>
    <mergeCell ref="AI124:BA124"/>
    <mergeCell ref="AI125:BA125"/>
    <mergeCell ref="AI126:BA126"/>
    <mergeCell ref="AI155:BA155"/>
    <mergeCell ref="AJ97:AQ97"/>
    <mergeCell ref="AI156:BA156"/>
    <mergeCell ref="AJ161:AQ161"/>
    <mergeCell ref="AI34:BA34"/>
    <mergeCell ref="AI35:BA35"/>
    <mergeCell ref="AI55:BA55"/>
    <mergeCell ref="AI56:BA56"/>
    <mergeCell ref="AI57:BA57"/>
    <mergeCell ref="AI91:BA91"/>
    <mergeCell ref="AI92:BA92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scale="98" orientation="landscape" r:id="rId1"/>
  <headerFooter alignWithMargins="0"/>
  <rowBreaks count="5" manualBreakCount="5">
    <brk id="32" max="16383" man="1"/>
    <brk id="54" max="16383" man="1"/>
    <brk id="90" max="16383" man="1"/>
    <brk id="123" max="16383" man="1"/>
    <brk id="1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S187"/>
  <sheetViews>
    <sheetView showGridLines="0" showZeros="0" zoomScale="75" workbookViewId="0">
      <pane xSplit="1" ySplit="8" topLeftCell="X72" activePane="bottomRight" state="frozen"/>
      <selection pane="topRight" activeCell="B1" sqref="B1"/>
      <selection pane="bottomLeft" activeCell="A9" sqref="A9"/>
      <selection pane="bottomRight" activeCell="AR86" sqref="AR86"/>
    </sheetView>
  </sheetViews>
  <sheetFormatPr baseColWidth="10" defaultColWidth="11.453125" defaultRowHeight="12.5" x14ac:dyDescent="0.25"/>
  <cols>
    <col min="1" max="1" width="31" style="128" customWidth="1"/>
    <col min="2" max="2" width="8" style="170" customWidth="1"/>
    <col min="3" max="11" width="7.453125" style="170" customWidth="1"/>
    <col min="12" max="12" width="8.54296875" style="170" customWidth="1"/>
    <col min="13" max="13" width="8.7265625" style="170" bestFit="1" customWidth="1"/>
    <col min="14" max="14" width="29.7265625" style="128" bestFit="1" customWidth="1"/>
    <col min="15" max="26" width="7.7265625" style="170" bestFit="1" customWidth="1"/>
    <col min="27" max="27" width="30.7265625" style="128" customWidth="1"/>
    <col min="28" max="29" width="4.54296875" style="114" hidden="1" customWidth="1"/>
    <col min="30" max="32" width="3.54296875" style="114" hidden="1" customWidth="1"/>
    <col min="33" max="33" width="6.26953125" style="114" hidden="1" customWidth="1"/>
    <col min="34" max="34" width="7.1796875" style="170" customWidth="1"/>
    <col min="35" max="35" width="8.1796875" style="114" customWidth="1"/>
    <col min="36" max="36" width="8.81640625" style="170" customWidth="1"/>
    <col min="37" max="37" width="7.1796875" style="114" customWidth="1"/>
    <col min="38" max="38" width="6.81640625" style="114" bestFit="1" customWidth="1"/>
    <col min="39" max="39" width="7.453125" style="114" customWidth="1"/>
    <col min="40" max="40" width="6.81640625" style="170" customWidth="1"/>
    <col min="41" max="41" width="7.1796875" style="170" customWidth="1"/>
    <col min="42" max="42" width="8.26953125" style="114" customWidth="1"/>
    <col min="43" max="43" width="7.54296875" style="114" customWidth="1"/>
    <col min="44" max="44" width="9.26953125" style="114" customWidth="1"/>
    <col min="45" max="45" width="6.26953125" style="114" customWidth="1"/>
    <col min="46" max="16384" width="11.453125" style="114"/>
  </cols>
  <sheetData>
    <row r="1" spans="1:45" x14ac:dyDescent="0.25">
      <c r="A1" s="112" t="s">
        <v>547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12" t="s">
        <v>203</v>
      </c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12" t="s">
        <v>559</v>
      </c>
      <c r="AB1" s="112"/>
      <c r="AC1" s="112"/>
      <c r="AD1" s="112"/>
      <c r="AE1" s="112"/>
      <c r="AF1" s="112"/>
      <c r="AG1" s="112"/>
      <c r="AH1" s="152"/>
      <c r="AI1" s="112"/>
      <c r="AJ1" s="152"/>
      <c r="AK1" s="112"/>
      <c r="AL1" s="112"/>
      <c r="AM1" s="112"/>
      <c r="AN1" s="152"/>
      <c r="AO1" s="152"/>
      <c r="AP1" s="112"/>
      <c r="AQ1" s="112"/>
    </row>
    <row r="2" spans="1:45" x14ac:dyDescent="0.25">
      <c r="A2" s="112" t="s">
        <v>11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12" t="s">
        <v>11</v>
      </c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12" t="s">
        <v>24</v>
      </c>
      <c r="AB2" s="112"/>
      <c r="AC2" s="112"/>
      <c r="AD2" s="112"/>
      <c r="AE2" s="112"/>
      <c r="AF2" s="112"/>
      <c r="AG2" s="112"/>
      <c r="AH2" s="152"/>
      <c r="AI2" s="112"/>
      <c r="AJ2" s="152"/>
      <c r="AK2" s="112"/>
      <c r="AL2" s="112"/>
      <c r="AM2" s="112"/>
      <c r="AN2" s="152"/>
      <c r="AO2" s="152"/>
      <c r="AP2" s="112"/>
      <c r="AQ2" s="112"/>
    </row>
    <row r="3" spans="1:45" x14ac:dyDescent="0.25">
      <c r="A3" s="112" t="s">
        <v>149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12" t="s">
        <v>149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12" t="s">
        <v>149</v>
      </c>
      <c r="AB3" s="112"/>
      <c r="AC3" s="112"/>
      <c r="AD3" s="112"/>
      <c r="AE3" s="112"/>
      <c r="AF3" s="112"/>
      <c r="AG3" s="112"/>
      <c r="AH3" s="152"/>
      <c r="AI3" s="112"/>
      <c r="AJ3" s="152"/>
      <c r="AK3" s="112"/>
      <c r="AL3" s="112"/>
      <c r="AM3" s="112"/>
      <c r="AN3" s="152"/>
      <c r="AO3" s="152"/>
      <c r="AP3" s="112"/>
      <c r="AQ3" s="112"/>
    </row>
    <row r="5" spans="1:45" x14ac:dyDescent="0.25">
      <c r="A5" s="115" t="s">
        <v>322</v>
      </c>
      <c r="J5" s="170" t="s">
        <v>323</v>
      </c>
      <c r="N5" s="115" t="s">
        <v>322</v>
      </c>
      <c r="W5" s="170" t="s">
        <v>323</v>
      </c>
      <c r="AA5" s="115" t="s">
        <v>322</v>
      </c>
      <c r="AG5" s="170"/>
      <c r="AH5" s="114"/>
      <c r="AJ5" s="114"/>
      <c r="AK5" s="170"/>
      <c r="AN5" s="176"/>
      <c r="AR5" s="170" t="s">
        <v>323</v>
      </c>
    </row>
    <row r="6" spans="1:45" x14ac:dyDescent="0.25">
      <c r="AG6" s="170"/>
      <c r="AH6" s="114"/>
      <c r="AJ6" s="114"/>
      <c r="AK6" s="170"/>
      <c r="AN6" s="176"/>
    </row>
    <row r="7" spans="1:45" ht="18" customHeight="1" x14ac:dyDescent="0.35">
      <c r="A7" s="116"/>
      <c r="B7" s="41" t="s">
        <v>325</v>
      </c>
      <c r="C7" s="97"/>
      <c r="D7" s="41" t="s">
        <v>326</v>
      </c>
      <c r="E7" s="97"/>
      <c r="F7" s="41" t="s">
        <v>327</v>
      </c>
      <c r="G7" s="97"/>
      <c r="H7" s="41" t="s">
        <v>328</v>
      </c>
      <c r="I7" s="97"/>
      <c r="J7" s="41" t="s">
        <v>329</v>
      </c>
      <c r="K7" s="97"/>
      <c r="L7" s="41" t="s">
        <v>157</v>
      </c>
      <c r="M7" s="97"/>
      <c r="N7" s="116"/>
      <c r="O7" s="41" t="s">
        <v>325</v>
      </c>
      <c r="P7" s="97"/>
      <c r="Q7" s="41" t="s">
        <v>326</v>
      </c>
      <c r="R7" s="97"/>
      <c r="S7" s="41" t="s">
        <v>327</v>
      </c>
      <c r="T7" s="97"/>
      <c r="U7" s="41" t="s">
        <v>328</v>
      </c>
      <c r="V7" s="97"/>
      <c r="W7" s="41" t="s">
        <v>329</v>
      </c>
      <c r="X7" s="97"/>
      <c r="Y7" s="41" t="s">
        <v>157</v>
      </c>
      <c r="Z7" s="97"/>
      <c r="AA7" s="359"/>
      <c r="AB7" s="457" t="s">
        <v>164</v>
      </c>
      <c r="AC7" s="457"/>
      <c r="AD7" s="457"/>
      <c r="AE7" s="457"/>
      <c r="AF7" s="457"/>
      <c r="AG7" s="458"/>
      <c r="AH7" s="306" t="s">
        <v>7</v>
      </c>
      <c r="AI7" s="355"/>
      <c r="AJ7" s="118"/>
      <c r="AK7" s="306" t="s">
        <v>527</v>
      </c>
      <c r="AL7" s="360"/>
      <c r="AM7" s="118"/>
      <c r="AN7" s="247"/>
      <c r="AO7" s="117"/>
      <c r="AP7" s="361" t="s">
        <v>528</v>
      </c>
      <c r="AQ7" s="306" t="s">
        <v>529</v>
      </c>
      <c r="AR7" s="355"/>
      <c r="AS7" s="362"/>
    </row>
    <row r="8" spans="1:45" ht="24.75" customHeight="1" x14ac:dyDescent="0.3">
      <c r="A8" s="119" t="s">
        <v>21</v>
      </c>
      <c r="B8" s="44" t="s">
        <v>375</v>
      </c>
      <c r="C8" s="44" t="s">
        <v>330</v>
      </c>
      <c r="D8" s="44" t="s">
        <v>375</v>
      </c>
      <c r="E8" s="44" t="s">
        <v>330</v>
      </c>
      <c r="F8" s="44" t="s">
        <v>375</v>
      </c>
      <c r="G8" s="44" t="s">
        <v>330</v>
      </c>
      <c r="H8" s="44" t="s">
        <v>375</v>
      </c>
      <c r="I8" s="44" t="s">
        <v>330</v>
      </c>
      <c r="J8" s="44" t="s">
        <v>375</v>
      </c>
      <c r="K8" s="44" t="s">
        <v>330</v>
      </c>
      <c r="L8" s="44" t="s">
        <v>375</v>
      </c>
      <c r="M8" s="44" t="s">
        <v>330</v>
      </c>
      <c r="N8" s="119" t="s">
        <v>21</v>
      </c>
      <c r="O8" s="44" t="s">
        <v>375</v>
      </c>
      <c r="P8" s="44" t="s">
        <v>330</v>
      </c>
      <c r="Q8" s="44" t="s">
        <v>375</v>
      </c>
      <c r="R8" s="44" t="s">
        <v>330</v>
      </c>
      <c r="S8" s="44" t="s">
        <v>375</v>
      </c>
      <c r="T8" s="44" t="s">
        <v>330</v>
      </c>
      <c r="U8" s="44" t="s">
        <v>375</v>
      </c>
      <c r="V8" s="44" t="s">
        <v>330</v>
      </c>
      <c r="W8" s="44" t="s">
        <v>375</v>
      </c>
      <c r="X8" s="44" t="s">
        <v>330</v>
      </c>
      <c r="Y8" s="44" t="s">
        <v>375</v>
      </c>
      <c r="Z8" s="44" t="s">
        <v>330</v>
      </c>
      <c r="AA8" s="363" t="s">
        <v>21</v>
      </c>
      <c r="AB8" s="248" t="s">
        <v>530</v>
      </c>
      <c r="AC8" s="248" t="s">
        <v>531</v>
      </c>
      <c r="AD8" s="248" t="s">
        <v>532</v>
      </c>
      <c r="AE8" s="248" t="s">
        <v>533</v>
      </c>
      <c r="AF8" s="248" t="s">
        <v>534</v>
      </c>
      <c r="AG8" s="315" t="s">
        <v>324</v>
      </c>
      <c r="AH8" s="315" t="s">
        <v>535</v>
      </c>
      <c r="AI8" s="364" t="s">
        <v>542</v>
      </c>
      <c r="AJ8" s="364" t="s">
        <v>543</v>
      </c>
      <c r="AK8" s="365" t="s">
        <v>538</v>
      </c>
      <c r="AL8" s="253" t="s">
        <v>539</v>
      </c>
      <c r="AM8" s="253" t="s">
        <v>346</v>
      </c>
      <c r="AN8" s="253" t="s">
        <v>544</v>
      </c>
      <c r="AO8" s="366" t="s">
        <v>541</v>
      </c>
      <c r="AP8" s="367" t="s">
        <v>158</v>
      </c>
      <c r="AQ8" s="368" t="s">
        <v>175</v>
      </c>
      <c r="AR8" s="307" t="s">
        <v>170</v>
      </c>
      <c r="AS8" s="368" t="s">
        <v>176</v>
      </c>
    </row>
    <row r="9" spans="1:45" x14ac:dyDescent="0.25">
      <c r="A9" s="443"/>
      <c r="B9" s="18"/>
      <c r="C9" s="18"/>
      <c r="D9" s="18"/>
      <c r="E9" s="18"/>
      <c r="F9" s="18"/>
      <c r="G9" s="173"/>
      <c r="H9" s="171"/>
      <c r="I9" s="171"/>
      <c r="J9" s="171"/>
      <c r="K9" s="171"/>
      <c r="L9" s="177"/>
      <c r="M9" s="177"/>
      <c r="N9" s="95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7"/>
      <c r="Z9" s="177"/>
      <c r="AA9" s="116"/>
      <c r="AB9" s="238"/>
      <c r="AC9" s="238"/>
      <c r="AD9" s="238"/>
      <c r="AE9" s="238"/>
      <c r="AF9" s="116"/>
      <c r="AG9" s="109"/>
      <c r="AH9" s="251"/>
      <c r="AI9" s="251"/>
      <c r="AJ9" s="109"/>
      <c r="AK9" s="109"/>
      <c r="AL9" s="109"/>
      <c r="AM9" s="109"/>
      <c r="AN9" s="238"/>
      <c r="AO9" s="238"/>
      <c r="AP9" s="109"/>
      <c r="AQ9" s="120"/>
      <c r="AR9" s="305"/>
      <c r="AS9" s="305"/>
    </row>
    <row r="10" spans="1:45" ht="13" x14ac:dyDescent="0.3">
      <c r="A10" s="94" t="s">
        <v>332</v>
      </c>
      <c r="B10" s="172">
        <f>SUM(B12:B30)</f>
        <v>114236</v>
      </c>
      <c r="C10" s="172">
        <f t="shared" ref="C10:M10" si="0">SUM(C12:C30)</f>
        <v>55685</v>
      </c>
      <c r="D10" s="172">
        <f t="shared" si="0"/>
        <v>78581</v>
      </c>
      <c r="E10" s="172">
        <f t="shared" si="0"/>
        <v>38266</v>
      </c>
      <c r="F10" s="172">
        <f t="shared" si="0"/>
        <v>72288</v>
      </c>
      <c r="G10" s="172">
        <f t="shared" si="0"/>
        <v>35612</v>
      </c>
      <c r="H10" s="172">
        <f t="shared" si="0"/>
        <v>57544</v>
      </c>
      <c r="I10" s="172">
        <f t="shared" si="0"/>
        <v>28151</v>
      </c>
      <c r="J10" s="172">
        <f t="shared" si="0"/>
        <v>45162</v>
      </c>
      <c r="K10" s="172">
        <f t="shared" si="0"/>
        <v>22852</v>
      </c>
      <c r="L10" s="172">
        <f t="shared" si="0"/>
        <v>367811</v>
      </c>
      <c r="M10" s="172">
        <f t="shared" si="0"/>
        <v>180566</v>
      </c>
      <c r="N10" s="94" t="s">
        <v>332</v>
      </c>
      <c r="O10" s="172">
        <f>SUM(O12:O30)</f>
        <v>19641</v>
      </c>
      <c r="P10" s="172">
        <f t="shared" ref="P10:Z10" si="1">SUM(P12:P30)</f>
        <v>9087</v>
      </c>
      <c r="Q10" s="172">
        <f t="shared" si="1"/>
        <v>12452</v>
      </c>
      <c r="R10" s="172">
        <f t="shared" si="1"/>
        <v>5403</v>
      </c>
      <c r="S10" s="172">
        <f t="shared" si="1"/>
        <v>13159</v>
      </c>
      <c r="T10" s="172">
        <f t="shared" si="1"/>
        <v>6069</v>
      </c>
      <c r="U10" s="172">
        <f t="shared" si="1"/>
        <v>9104</v>
      </c>
      <c r="V10" s="172">
        <f t="shared" si="1"/>
        <v>4292</v>
      </c>
      <c r="W10" s="172">
        <f t="shared" si="1"/>
        <v>6723</v>
      </c>
      <c r="X10" s="172">
        <f t="shared" si="1"/>
        <v>3470</v>
      </c>
      <c r="Y10" s="172">
        <f t="shared" si="1"/>
        <v>61079</v>
      </c>
      <c r="Z10" s="172">
        <f t="shared" si="1"/>
        <v>28321</v>
      </c>
      <c r="AA10" s="94" t="s">
        <v>332</v>
      </c>
      <c r="AB10" s="172">
        <f t="shared" ref="AB10:AG10" si="2">SUM(AB15:AB30)</f>
        <v>0</v>
      </c>
      <c r="AC10" s="172">
        <f t="shared" si="2"/>
        <v>0</v>
      </c>
      <c r="AD10" s="172">
        <f t="shared" si="2"/>
        <v>0</v>
      </c>
      <c r="AE10" s="172">
        <f t="shared" si="2"/>
        <v>0</v>
      </c>
      <c r="AF10" s="172">
        <f t="shared" si="2"/>
        <v>0</v>
      </c>
      <c r="AG10" s="172">
        <f t="shared" si="2"/>
        <v>0</v>
      </c>
      <c r="AH10" s="172">
        <f t="shared" ref="AH10:AS10" si="3">SUM(AH12:AH30)</f>
        <v>10318</v>
      </c>
      <c r="AI10" s="172">
        <f t="shared" si="3"/>
        <v>9222</v>
      </c>
      <c r="AJ10" s="172">
        <f t="shared" si="3"/>
        <v>1096</v>
      </c>
      <c r="AK10" s="172">
        <f t="shared" si="3"/>
        <v>0</v>
      </c>
      <c r="AL10" s="172">
        <f t="shared" si="3"/>
        <v>12</v>
      </c>
      <c r="AM10" s="172">
        <f t="shared" si="3"/>
        <v>0</v>
      </c>
      <c r="AN10" s="172">
        <f t="shared" si="3"/>
        <v>9691</v>
      </c>
      <c r="AO10" s="172">
        <f t="shared" si="3"/>
        <v>9703</v>
      </c>
      <c r="AP10" s="172">
        <f t="shared" si="3"/>
        <v>1378</v>
      </c>
      <c r="AQ10" s="172">
        <f t="shared" si="3"/>
        <v>2826</v>
      </c>
      <c r="AR10" s="172">
        <f t="shared" si="3"/>
        <v>2781</v>
      </c>
      <c r="AS10" s="172">
        <f t="shared" si="3"/>
        <v>45</v>
      </c>
    </row>
    <row r="11" spans="1:45" x14ac:dyDescent="0.25">
      <c r="A11" s="18"/>
      <c r="B11" s="18"/>
      <c r="C11" s="18"/>
      <c r="D11" s="18"/>
      <c r="E11" s="18"/>
      <c r="F11" s="18"/>
      <c r="G11" s="173"/>
      <c r="H11" s="173"/>
      <c r="I11" s="173"/>
      <c r="J11" s="173"/>
      <c r="K11" s="173"/>
      <c r="L11" s="173"/>
      <c r="M11" s="173"/>
      <c r="N11" s="95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95"/>
      <c r="AB11" s="122"/>
      <c r="AC11" s="122"/>
      <c r="AD11" s="122"/>
      <c r="AE11" s="122"/>
      <c r="AF11" s="122"/>
      <c r="AG11" s="173"/>
      <c r="AH11" s="122"/>
      <c r="AI11" s="122"/>
      <c r="AJ11" s="122"/>
      <c r="AK11" s="173"/>
      <c r="AL11" s="122"/>
      <c r="AM11" s="122"/>
      <c r="AN11" s="179"/>
      <c r="AO11" s="173"/>
      <c r="AP11" s="122"/>
      <c r="AQ11" s="123"/>
      <c r="AR11" s="122"/>
      <c r="AS11" s="122"/>
    </row>
    <row r="12" spans="1:45" ht="15.75" customHeight="1" x14ac:dyDescent="0.3">
      <c r="A12" s="18" t="s">
        <v>114</v>
      </c>
      <c r="B12" s="18">
        <v>18246</v>
      </c>
      <c r="C12" s="18">
        <v>8891</v>
      </c>
      <c r="D12" s="18">
        <v>15366</v>
      </c>
      <c r="E12" s="18">
        <v>7658</v>
      </c>
      <c r="F12" s="18">
        <v>14808</v>
      </c>
      <c r="G12" s="174">
        <v>7260</v>
      </c>
      <c r="H12" s="174">
        <v>13516</v>
      </c>
      <c r="I12" s="174">
        <v>6716</v>
      </c>
      <c r="J12" s="174">
        <v>11742</v>
      </c>
      <c r="K12" s="174">
        <v>5855</v>
      </c>
      <c r="L12" s="178">
        <f t="shared" ref="L12:M15" si="4">+B12+D12+F12+H12+J12</f>
        <v>73678</v>
      </c>
      <c r="M12" s="178">
        <f t="shared" si="4"/>
        <v>36380</v>
      </c>
      <c r="N12" s="95" t="s">
        <v>114</v>
      </c>
      <c r="O12" s="174">
        <v>1067</v>
      </c>
      <c r="P12" s="174">
        <v>435</v>
      </c>
      <c r="Q12" s="174">
        <v>1074</v>
      </c>
      <c r="R12" s="174">
        <v>449</v>
      </c>
      <c r="S12" s="174">
        <v>1200</v>
      </c>
      <c r="T12" s="174">
        <v>503</v>
      </c>
      <c r="U12" s="174">
        <v>1038</v>
      </c>
      <c r="V12" s="174">
        <v>437</v>
      </c>
      <c r="W12" s="174">
        <v>835</v>
      </c>
      <c r="X12" s="174">
        <v>396</v>
      </c>
      <c r="Y12" s="178">
        <f t="shared" ref="Y12:Z15" si="5">+O12+Q12+S12+U12+W12</f>
        <v>5214</v>
      </c>
      <c r="Z12" s="178">
        <f t="shared" si="5"/>
        <v>2220</v>
      </c>
      <c r="AA12" s="95" t="s">
        <v>114</v>
      </c>
      <c r="AB12" s="95"/>
      <c r="AC12" s="95"/>
      <c r="AD12" s="95"/>
      <c r="AE12" s="95"/>
      <c r="AF12" s="95"/>
      <c r="AG12" s="179"/>
      <c r="AH12" s="179">
        <f>AI12+AJ12</f>
        <v>2484</v>
      </c>
      <c r="AI12" s="179">
        <v>2399</v>
      </c>
      <c r="AJ12" s="179">
        <v>85</v>
      </c>
      <c r="AK12" s="179">
        <v>0</v>
      </c>
      <c r="AL12" s="179">
        <v>0</v>
      </c>
      <c r="AM12" s="179">
        <v>0</v>
      </c>
      <c r="AN12" s="179">
        <v>2448</v>
      </c>
      <c r="AO12" s="173">
        <v>2448</v>
      </c>
      <c r="AP12" s="95">
        <v>578</v>
      </c>
      <c r="AQ12" s="95">
        <f>+AR12+AS12</f>
        <v>369</v>
      </c>
      <c r="AR12" s="122">
        <v>369</v>
      </c>
      <c r="AS12" s="122"/>
    </row>
    <row r="13" spans="1:45" ht="15.75" customHeight="1" x14ac:dyDescent="0.3">
      <c r="A13" s="18" t="s">
        <v>112</v>
      </c>
      <c r="B13" s="18">
        <v>7611</v>
      </c>
      <c r="C13" s="18">
        <v>3621</v>
      </c>
      <c r="D13" s="18">
        <v>6061</v>
      </c>
      <c r="E13" s="18">
        <v>3036</v>
      </c>
      <c r="F13" s="18">
        <v>6069</v>
      </c>
      <c r="G13" s="174">
        <v>3041</v>
      </c>
      <c r="H13" s="174">
        <v>5398</v>
      </c>
      <c r="I13" s="174">
        <v>2633</v>
      </c>
      <c r="J13" s="174">
        <v>4928</v>
      </c>
      <c r="K13" s="174">
        <v>2465</v>
      </c>
      <c r="L13" s="178">
        <f t="shared" si="4"/>
        <v>30067</v>
      </c>
      <c r="M13" s="178">
        <f t="shared" si="4"/>
        <v>14796</v>
      </c>
      <c r="N13" s="95" t="s">
        <v>112</v>
      </c>
      <c r="O13" s="174">
        <v>629</v>
      </c>
      <c r="P13" s="174">
        <v>239</v>
      </c>
      <c r="Q13" s="174">
        <v>599</v>
      </c>
      <c r="R13" s="174">
        <v>254</v>
      </c>
      <c r="S13" s="174">
        <v>842</v>
      </c>
      <c r="T13" s="174">
        <v>393</v>
      </c>
      <c r="U13" s="174">
        <v>750</v>
      </c>
      <c r="V13" s="174">
        <v>354</v>
      </c>
      <c r="W13" s="174">
        <v>668</v>
      </c>
      <c r="X13" s="174">
        <v>321</v>
      </c>
      <c r="Y13" s="178">
        <f t="shared" si="5"/>
        <v>3488</v>
      </c>
      <c r="Z13" s="178">
        <f t="shared" si="5"/>
        <v>1561</v>
      </c>
      <c r="AA13" s="95" t="s">
        <v>112</v>
      </c>
      <c r="AB13" s="95"/>
      <c r="AC13" s="95"/>
      <c r="AD13" s="95"/>
      <c r="AE13" s="95"/>
      <c r="AF13" s="95"/>
      <c r="AG13" s="179"/>
      <c r="AH13" s="179">
        <f>AI13+AJ13</f>
        <v>1002</v>
      </c>
      <c r="AI13" s="179">
        <v>773</v>
      </c>
      <c r="AJ13" s="179">
        <v>229</v>
      </c>
      <c r="AK13" s="179">
        <v>0</v>
      </c>
      <c r="AL13" s="179">
        <v>0</v>
      </c>
      <c r="AM13" s="179">
        <v>0</v>
      </c>
      <c r="AN13" s="179">
        <v>962</v>
      </c>
      <c r="AO13" s="173">
        <v>962</v>
      </c>
      <c r="AP13" s="95">
        <v>195</v>
      </c>
      <c r="AQ13" s="95">
        <f t="shared" ref="AQ13:AQ30" si="6">+AR13+AS13</f>
        <v>200</v>
      </c>
      <c r="AR13" s="122">
        <v>200</v>
      </c>
      <c r="AS13" s="122"/>
    </row>
    <row r="14" spans="1:45" ht="15.75" customHeight="1" x14ac:dyDescent="0.3">
      <c r="A14" s="18" t="s">
        <v>113</v>
      </c>
      <c r="B14" s="18">
        <v>6101</v>
      </c>
      <c r="C14" s="18">
        <v>3031</v>
      </c>
      <c r="D14" s="18">
        <v>4677</v>
      </c>
      <c r="E14" s="18">
        <v>2209</v>
      </c>
      <c r="F14" s="18">
        <v>4713</v>
      </c>
      <c r="G14" s="174">
        <v>2363</v>
      </c>
      <c r="H14" s="174">
        <v>4045</v>
      </c>
      <c r="I14" s="174">
        <v>1994</v>
      </c>
      <c r="J14" s="174">
        <v>3092</v>
      </c>
      <c r="K14" s="174">
        <v>1615</v>
      </c>
      <c r="L14" s="178">
        <f t="shared" si="4"/>
        <v>22628</v>
      </c>
      <c r="M14" s="178">
        <f t="shared" si="4"/>
        <v>11212</v>
      </c>
      <c r="N14" s="95" t="s">
        <v>113</v>
      </c>
      <c r="O14" s="174">
        <v>766</v>
      </c>
      <c r="P14" s="174">
        <v>345</v>
      </c>
      <c r="Q14" s="174">
        <v>623</v>
      </c>
      <c r="R14" s="174">
        <v>261</v>
      </c>
      <c r="S14" s="174">
        <v>762</v>
      </c>
      <c r="T14" s="174">
        <v>337</v>
      </c>
      <c r="U14" s="174">
        <v>560</v>
      </c>
      <c r="V14" s="174">
        <v>238</v>
      </c>
      <c r="W14" s="174">
        <v>346</v>
      </c>
      <c r="X14" s="174">
        <v>194</v>
      </c>
      <c r="Y14" s="178">
        <f t="shared" si="5"/>
        <v>3057</v>
      </c>
      <c r="Z14" s="178">
        <f t="shared" si="5"/>
        <v>1375</v>
      </c>
      <c r="AA14" s="95" t="s">
        <v>113</v>
      </c>
      <c r="AB14" s="95"/>
      <c r="AC14" s="95"/>
      <c r="AD14" s="95"/>
      <c r="AE14" s="95"/>
      <c r="AF14" s="95"/>
      <c r="AG14" s="179"/>
      <c r="AH14" s="179">
        <f>AI14+AJ14</f>
        <v>813</v>
      </c>
      <c r="AI14" s="179">
        <v>728</v>
      </c>
      <c r="AJ14" s="179">
        <v>85</v>
      </c>
      <c r="AK14" s="179">
        <v>0</v>
      </c>
      <c r="AL14" s="179">
        <v>0</v>
      </c>
      <c r="AM14" s="179">
        <v>0</v>
      </c>
      <c r="AN14" s="179">
        <v>736</v>
      </c>
      <c r="AO14" s="173">
        <v>736</v>
      </c>
      <c r="AP14" s="95">
        <v>112</v>
      </c>
      <c r="AQ14" s="95">
        <f t="shared" si="6"/>
        <v>153</v>
      </c>
      <c r="AR14" s="122">
        <v>152</v>
      </c>
      <c r="AS14" s="122">
        <v>1</v>
      </c>
    </row>
    <row r="15" spans="1:45" ht="15.75" customHeight="1" x14ac:dyDescent="0.3">
      <c r="A15" s="18" t="s">
        <v>107</v>
      </c>
      <c r="B15" s="18">
        <v>6044</v>
      </c>
      <c r="C15" s="18">
        <v>2966</v>
      </c>
      <c r="D15" s="18">
        <v>3738</v>
      </c>
      <c r="E15" s="18">
        <v>1792</v>
      </c>
      <c r="F15" s="18">
        <v>3387</v>
      </c>
      <c r="G15" s="174">
        <v>1669</v>
      </c>
      <c r="H15" s="174">
        <v>2406</v>
      </c>
      <c r="I15" s="174">
        <v>1208</v>
      </c>
      <c r="J15" s="174">
        <v>1738</v>
      </c>
      <c r="K15" s="174">
        <v>889</v>
      </c>
      <c r="L15" s="178">
        <f t="shared" si="4"/>
        <v>17313</v>
      </c>
      <c r="M15" s="178">
        <f t="shared" si="4"/>
        <v>8524</v>
      </c>
      <c r="N15" s="95" t="s">
        <v>107</v>
      </c>
      <c r="O15" s="174">
        <v>1525</v>
      </c>
      <c r="P15" s="174">
        <v>737</v>
      </c>
      <c r="Q15" s="174">
        <v>892</v>
      </c>
      <c r="R15" s="174">
        <v>383</v>
      </c>
      <c r="S15" s="174">
        <v>850</v>
      </c>
      <c r="T15" s="174">
        <v>419</v>
      </c>
      <c r="U15" s="174">
        <v>526</v>
      </c>
      <c r="V15" s="174">
        <v>274</v>
      </c>
      <c r="W15" s="174">
        <v>374</v>
      </c>
      <c r="X15" s="174">
        <v>193</v>
      </c>
      <c r="Y15" s="178">
        <f t="shared" si="5"/>
        <v>4167</v>
      </c>
      <c r="Z15" s="178">
        <f t="shared" si="5"/>
        <v>2006</v>
      </c>
      <c r="AA15" s="95" t="s">
        <v>107</v>
      </c>
      <c r="AB15" s="95"/>
      <c r="AC15" s="95"/>
      <c r="AD15" s="95"/>
      <c r="AE15" s="95"/>
      <c r="AF15" s="95"/>
      <c r="AG15" s="179"/>
      <c r="AH15" s="179">
        <f t="shared" ref="AH15:AH30" si="7">AI15+AJ15</f>
        <v>372</v>
      </c>
      <c r="AI15" s="179">
        <v>328</v>
      </c>
      <c r="AJ15" s="179">
        <v>44</v>
      </c>
      <c r="AK15" s="179">
        <v>0</v>
      </c>
      <c r="AL15" s="179">
        <v>0</v>
      </c>
      <c r="AM15" s="179">
        <v>0</v>
      </c>
      <c r="AN15" s="179">
        <v>346</v>
      </c>
      <c r="AO15" s="173">
        <v>346</v>
      </c>
      <c r="AP15" s="95">
        <v>31</v>
      </c>
      <c r="AQ15" s="95">
        <f t="shared" si="6"/>
        <v>139</v>
      </c>
      <c r="AR15" s="122">
        <v>136</v>
      </c>
      <c r="AS15" s="122">
        <v>3</v>
      </c>
    </row>
    <row r="16" spans="1:45" ht="15.75" customHeight="1" x14ac:dyDescent="0.3">
      <c r="A16" s="18" t="s">
        <v>108</v>
      </c>
      <c r="B16" s="18">
        <v>5911</v>
      </c>
      <c r="C16" s="18">
        <v>2902</v>
      </c>
      <c r="D16" s="18">
        <v>4397</v>
      </c>
      <c r="E16" s="18">
        <v>2144</v>
      </c>
      <c r="F16" s="18">
        <v>4070</v>
      </c>
      <c r="G16" s="174">
        <v>1971</v>
      </c>
      <c r="H16" s="174">
        <v>3550</v>
      </c>
      <c r="I16" s="174">
        <v>1665</v>
      </c>
      <c r="J16" s="174">
        <v>3260</v>
      </c>
      <c r="K16" s="174">
        <v>1627</v>
      </c>
      <c r="L16" s="178">
        <f t="shared" ref="L16:L30" si="8">+B16+D16+F16+H16+J16</f>
        <v>21188</v>
      </c>
      <c r="M16" s="178">
        <f t="shared" ref="M16:M30" si="9">+C16+E16+G16+I16+K16</f>
        <v>10309</v>
      </c>
      <c r="N16" s="95" t="s">
        <v>108</v>
      </c>
      <c r="O16" s="174">
        <v>484</v>
      </c>
      <c r="P16" s="174">
        <v>219</v>
      </c>
      <c r="Q16" s="174">
        <v>505</v>
      </c>
      <c r="R16" s="174">
        <v>202</v>
      </c>
      <c r="S16" s="174">
        <v>537</v>
      </c>
      <c r="T16" s="174">
        <v>226</v>
      </c>
      <c r="U16" s="174">
        <v>443</v>
      </c>
      <c r="V16" s="174">
        <v>188</v>
      </c>
      <c r="W16" s="174">
        <v>492</v>
      </c>
      <c r="X16" s="174">
        <v>231</v>
      </c>
      <c r="Y16" s="178">
        <f t="shared" ref="Y16:Y30" si="10">+O16+Q16+S16+U16+W16</f>
        <v>2461</v>
      </c>
      <c r="Z16" s="178">
        <f t="shared" ref="Z16:Z30" si="11">+P16+R16+T16+V16+X16</f>
        <v>1066</v>
      </c>
      <c r="AA16" s="95" t="s">
        <v>108</v>
      </c>
      <c r="AB16" s="95"/>
      <c r="AC16" s="95"/>
      <c r="AD16" s="95"/>
      <c r="AE16" s="95"/>
      <c r="AF16" s="95"/>
      <c r="AG16" s="179"/>
      <c r="AH16" s="179">
        <f t="shared" si="7"/>
        <v>783</v>
      </c>
      <c r="AI16" s="179">
        <v>731</v>
      </c>
      <c r="AJ16" s="179">
        <v>52</v>
      </c>
      <c r="AK16" s="179">
        <v>0</v>
      </c>
      <c r="AL16" s="179">
        <v>0</v>
      </c>
      <c r="AM16" s="179">
        <v>0</v>
      </c>
      <c r="AN16" s="179">
        <v>673</v>
      </c>
      <c r="AO16" s="173">
        <v>673</v>
      </c>
      <c r="AP16" s="95">
        <v>107</v>
      </c>
      <c r="AQ16" s="95">
        <f t="shared" si="6"/>
        <v>181</v>
      </c>
      <c r="AR16" s="122">
        <v>181</v>
      </c>
      <c r="AS16" s="122"/>
    </row>
    <row r="17" spans="1:45" ht="15.75" customHeight="1" x14ac:dyDescent="0.3">
      <c r="A17" s="18" t="s">
        <v>109</v>
      </c>
      <c r="B17" s="18">
        <v>4736</v>
      </c>
      <c r="C17" s="18">
        <v>2252</v>
      </c>
      <c r="D17" s="18">
        <v>3298</v>
      </c>
      <c r="E17" s="18">
        <v>1606</v>
      </c>
      <c r="F17" s="18">
        <v>3847</v>
      </c>
      <c r="G17" s="174">
        <v>1847</v>
      </c>
      <c r="H17" s="174">
        <v>2120</v>
      </c>
      <c r="I17" s="174">
        <v>1043</v>
      </c>
      <c r="J17" s="174">
        <v>1472</v>
      </c>
      <c r="K17" s="174">
        <v>783</v>
      </c>
      <c r="L17" s="178">
        <f t="shared" si="8"/>
        <v>15473</v>
      </c>
      <c r="M17" s="178">
        <f t="shared" si="9"/>
        <v>7531</v>
      </c>
      <c r="N17" s="95" t="s">
        <v>109</v>
      </c>
      <c r="O17" s="174">
        <v>1121</v>
      </c>
      <c r="P17" s="174">
        <v>518</v>
      </c>
      <c r="Q17" s="174">
        <v>766</v>
      </c>
      <c r="R17" s="174">
        <v>310</v>
      </c>
      <c r="S17" s="174">
        <v>1009</v>
      </c>
      <c r="T17" s="174">
        <v>477</v>
      </c>
      <c r="U17" s="174">
        <v>479</v>
      </c>
      <c r="V17" s="174">
        <v>246</v>
      </c>
      <c r="W17" s="174">
        <v>201</v>
      </c>
      <c r="X17" s="174">
        <v>109</v>
      </c>
      <c r="Y17" s="178">
        <f t="shared" si="10"/>
        <v>3576</v>
      </c>
      <c r="Z17" s="178">
        <f t="shared" si="11"/>
        <v>1660</v>
      </c>
      <c r="AA17" s="95" t="s">
        <v>109</v>
      </c>
      <c r="AB17" s="95"/>
      <c r="AC17" s="95"/>
      <c r="AD17" s="95"/>
      <c r="AE17" s="95"/>
      <c r="AF17" s="95"/>
      <c r="AG17" s="179"/>
      <c r="AH17" s="179">
        <f t="shared" si="7"/>
        <v>356</v>
      </c>
      <c r="AI17" s="179">
        <v>315</v>
      </c>
      <c r="AJ17" s="179">
        <v>41</v>
      </c>
      <c r="AK17" s="179">
        <v>0</v>
      </c>
      <c r="AL17" s="179">
        <v>0</v>
      </c>
      <c r="AM17" s="179">
        <v>0</v>
      </c>
      <c r="AN17" s="179">
        <v>347</v>
      </c>
      <c r="AO17" s="173">
        <v>347</v>
      </c>
      <c r="AP17" s="95">
        <v>23</v>
      </c>
      <c r="AQ17" s="95">
        <f t="shared" si="6"/>
        <v>114</v>
      </c>
      <c r="AR17" s="122">
        <v>112</v>
      </c>
      <c r="AS17" s="122">
        <v>2</v>
      </c>
    </row>
    <row r="18" spans="1:45" ht="15.75" customHeight="1" x14ac:dyDescent="0.3">
      <c r="A18" s="18" t="s">
        <v>110</v>
      </c>
      <c r="B18" s="18">
        <v>2085</v>
      </c>
      <c r="C18" s="18">
        <v>1035</v>
      </c>
      <c r="D18" s="18">
        <v>1497</v>
      </c>
      <c r="E18" s="18">
        <v>733</v>
      </c>
      <c r="F18" s="18">
        <v>1319</v>
      </c>
      <c r="G18" s="174">
        <v>678</v>
      </c>
      <c r="H18" s="174">
        <v>987</v>
      </c>
      <c r="I18" s="174">
        <v>511</v>
      </c>
      <c r="J18" s="174">
        <v>710</v>
      </c>
      <c r="K18" s="174">
        <v>357</v>
      </c>
      <c r="L18" s="178">
        <f t="shared" si="8"/>
        <v>6598</v>
      </c>
      <c r="M18" s="178">
        <f t="shared" si="9"/>
        <v>3314</v>
      </c>
      <c r="N18" s="95" t="s">
        <v>110</v>
      </c>
      <c r="O18" s="174">
        <v>457</v>
      </c>
      <c r="P18" s="174">
        <v>239</v>
      </c>
      <c r="Q18" s="174">
        <v>312</v>
      </c>
      <c r="R18" s="174">
        <v>129</v>
      </c>
      <c r="S18" s="174">
        <v>309</v>
      </c>
      <c r="T18" s="174">
        <v>149</v>
      </c>
      <c r="U18" s="174">
        <v>241</v>
      </c>
      <c r="V18" s="174">
        <v>125</v>
      </c>
      <c r="W18" s="174">
        <v>161</v>
      </c>
      <c r="X18" s="174">
        <v>96</v>
      </c>
      <c r="Y18" s="178">
        <f t="shared" si="10"/>
        <v>1480</v>
      </c>
      <c r="Z18" s="178">
        <f t="shared" si="11"/>
        <v>738</v>
      </c>
      <c r="AA18" s="95" t="s">
        <v>110</v>
      </c>
      <c r="AB18" s="95"/>
      <c r="AC18" s="95"/>
      <c r="AD18" s="95"/>
      <c r="AE18" s="95"/>
      <c r="AF18" s="95"/>
      <c r="AG18" s="179"/>
      <c r="AH18" s="179">
        <f t="shared" si="7"/>
        <v>172</v>
      </c>
      <c r="AI18" s="179">
        <v>157</v>
      </c>
      <c r="AJ18" s="179">
        <v>15</v>
      </c>
      <c r="AK18" s="179">
        <v>0</v>
      </c>
      <c r="AL18" s="179">
        <v>0</v>
      </c>
      <c r="AM18" s="179">
        <v>0</v>
      </c>
      <c r="AN18" s="179">
        <v>166</v>
      </c>
      <c r="AO18" s="173">
        <v>166</v>
      </c>
      <c r="AP18" s="95">
        <v>4</v>
      </c>
      <c r="AQ18" s="95">
        <f t="shared" si="6"/>
        <v>67</v>
      </c>
      <c r="AR18" s="122">
        <v>67</v>
      </c>
      <c r="AS18" s="122"/>
    </row>
    <row r="19" spans="1:45" ht="15.75" customHeight="1" x14ac:dyDescent="0.3">
      <c r="A19" s="18" t="s">
        <v>111</v>
      </c>
      <c r="B19" s="18">
        <v>2827</v>
      </c>
      <c r="C19" s="18">
        <v>1362</v>
      </c>
      <c r="D19" s="18">
        <v>1682</v>
      </c>
      <c r="E19" s="18">
        <v>822</v>
      </c>
      <c r="F19" s="18">
        <v>1476</v>
      </c>
      <c r="G19" s="174">
        <v>720</v>
      </c>
      <c r="H19" s="174">
        <v>1041</v>
      </c>
      <c r="I19" s="174">
        <v>508</v>
      </c>
      <c r="J19" s="174">
        <v>905</v>
      </c>
      <c r="K19" s="174">
        <v>455</v>
      </c>
      <c r="L19" s="178">
        <f t="shared" si="8"/>
        <v>7931</v>
      </c>
      <c r="M19" s="178">
        <f t="shared" si="9"/>
        <v>3867</v>
      </c>
      <c r="N19" s="95" t="s">
        <v>111</v>
      </c>
      <c r="O19" s="174">
        <v>558</v>
      </c>
      <c r="P19" s="174">
        <v>259</v>
      </c>
      <c r="Q19" s="174">
        <v>307</v>
      </c>
      <c r="R19" s="174">
        <v>143</v>
      </c>
      <c r="S19" s="174">
        <v>294</v>
      </c>
      <c r="T19" s="174">
        <v>134</v>
      </c>
      <c r="U19" s="174">
        <v>164</v>
      </c>
      <c r="V19" s="174">
        <v>82</v>
      </c>
      <c r="W19" s="174">
        <v>265</v>
      </c>
      <c r="X19" s="174">
        <v>148</v>
      </c>
      <c r="Y19" s="178">
        <f t="shared" si="10"/>
        <v>1588</v>
      </c>
      <c r="Z19" s="178">
        <f t="shared" si="11"/>
        <v>766</v>
      </c>
      <c r="AA19" s="95" t="s">
        <v>111</v>
      </c>
      <c r="AB19" s="95"/>
      <c r="AC19" s="95"/>
      <c r="AD19" s="95"/>
      <c r="AE19" s="95"/>
      <c r="AF19" s="95"/>
      <c r="AG19" s="179"/>
      <c r="AH19" s="179">
        <f t="shared" si="7"/>
        <v>206</v>
      </c>
      <c r="AI19" s="179">
        <v>194</v>
      </c>
      <c r="AJ19" s="179">
        <v>12</v>
      </c>
      <c r="AK19" s="179">
        <v>0</v>
      </c>
      <c r="AL19" s="179">
        <v>1</v>
      </c>
      <c r="AM19" s="179">
        <v>0</v>
      </c>
      <c r="AN19" s="179">
        <v>190</v>
      </c>
      <c r="AO19" s="173">
        <v>191</v>
      </c>
      <c r="AP19" s="95">
        <v>22</v>
      </c>
      <c r="AQ19" s="95">
        <f t="shared" si="6"/>
        <v>81</v>
      </c>
      <c r="AR19" s="122">
        <v>80</v>
      </c>
      <c r="AS19" s="122">
        <v>1</v>
      </c>
    </row>
    <row r="20" spans="1:45" ht="15.75" customHeight="1" x14ac:dyDescent="0.3">
      <c r="A20" s="95" t="s">
        <v>115</v>
      </c>
      <c r="B20" s="18">
        <v>6024</v>
      </c>
      <c r="C20" s="18">
        <v>2971</v>
      </c>
      <c r="D20" s="18">
        <v>3868</v>
      </c>
      <c r="E20" s="18">
        <v>1793</v>
      </c>
      <c r="F20" s="18">
        <v>3275</v>
      </c>
      <c r="G20" s="174">
        <v>1615</v>
      </c>
      <c r="H20" s="174">
        <v>2491</v>
      </c>
      <c r="I20" s="174">
        <v>1199</v>
      </c>
      <c r="J20" s="174">
        <v>1659</v>
      </c>
      <c r="K20" s="174">
        <v>790</v>
      </c>
      <c r="L20" s="178">
        <f t="shared" si="8"/>
        <v>17317</v>
      </c>
      <c r="M20" s="178">
        <f t="shared" si="9"/>
        <v>8368</v>
      </c>
      <c r="N20" s="95" t="s">
        <v>115</v>
      </c>
      <c r="O20" s="174">
        <v>1795</v>
      </c>
      <c r="P20" s="174">
        <v>863</v>
      </c>
      <c r="Q20" s="174">
        <v>792</v>
      </c>
      <c r="R20" s="174">
        <v>328</v>
      </c>
      <c r="S20" s="174">
        <v>814</v>
      </c>
      <c r="T20" s="174">
        <v>411</v>
      </c>
      <c r="U20" s="174">
        <v>545</v>
      </c>
      <c r="V20" s="174">
        <v>255</v>
      </c>
      <c r="W20" s="174">
        <v>341</v>
      </c>
      <c r="X20" s="174">
        <v>180</v>
      </c>
      <c r="Y20" s="178">
        <f t="shared" si="10"/>
        <v>4287</v>
      </c>
      <c r="Z20" s="178">
        <f t="shared" si="11"/>
        <v>2037</v>
      </c>
      <c r="AA20" s="95" t="s">
        <v>115</v>
      </c>
      <c r="AB20" s="95"/>
      <c r="AC20" s="95"/>
      <c r="AD20" s="95"/>
      <c r="AE20" s="95"/>
      <c r="AF20" s="95"/>
      <c r="AG20" s="179"/>
      <c r="AH20" s="179">
        <f t="shared" si="7"/>
        <v>350</v>
      </c>
      <c r="AI20" s="179">
        <v>282</v>
      </c>
      <c r="AJ20" s="179">
        <v>68</v>
      </c>
      <c r="AK20" s="179">
        <v>0</v>
      </c>
      <c r="AL20" s="179">
        <v>0</v>
      </c>
      <c r="AM20" s="179">
        <v>0</v>
      </c>
      <c r="AN20" s="179">
        <v>353</v>
      </c>
      <c r="AO20" s="173">
        <v>353</v>
      </c>
      <c r="AP20" s="95">
        <v>14</v>
      </c>
      <c r="AQ20" s="95">
        <f t="shared" si="6"/>
        <v>136</v>
      </c>
      <c r="AR20" s="122">
        <v>136</v>
      </c>
      <c r="AS20" s="122"/>
    </row>
    <row r="21" spans="1:45" ht="15.75" customHeight="1" x14ac:dyDescent="0.3">
      <c r="A21" s="95" t="s">
        <v>116</v>
      </c>
      <c r="B21" s="408">
        <v>3161</v>
      </c>
      <c r="C21" s="174">
        <v>1545</v>
      </c>
      <c r="D21" s="174">
        <v>2590</v>
      </c>
      <c r="E21" s="174">
        <v>1246</v>
      </c>
      <c r="F21" s="174">
        <v>2374</v>
      </c>
      <c r="G21" s="174">
        <v>1172</v>
      </c>
      <c r="H21" s="174">
        <v>2067</v>
      </c>
      <c r="I21" s="174">
        <v>988</v>
      </c>
      <c r="J21" s="174">
        <v>1809</v>
      </c>
      <c r="K21" s="174">
        <v>865</v>
      </c>
      <c r="L21" s="178">
        <f t="shared" si="8"/>
        <v>12001</v>
      </c>
      <c r="M21" s="178">
        <f t="shared" si="9"/>
        <v>5816</v>
      </c>
      <c r="N21" s="95" t="s">
        <v>116</v>
      </c>
      <c r="O21" s="174">
        <v>273</v>
      </c>
      <c r="P21" s="174">
        <v>114</v>
      </c>
      <c r="Q21" s="174">
        <v>223</v>
      </c>
      <c r="R21" s="174">
        <v>90</v>
      </c>
      <c r="S21" s="174">
        <v>240</v>
      </c>
      <c r="T21" s="174">
        <v>125</v>
      </c>
      <c r="U21" s="174">
        <v>158</v>
      </c>
      <c r="V21" s="174">
        <v>59</v>
      </c>
      <c r="W21" s="174">
        <v>144</v>
      </c>
      <c r="X21" s="174">
        <v>68</v>
      </c>
      <c r="Y21" s="178">
        <f t="shared" si="10"/>
        <v>1038</v>
      </c>
      <c r="Z21" s="178">
        <f t="shared" si="11"/>
        <v>456</v>
      </c>
      <c r="AA21" s="95" t="s">
        <v>116</v>
      </c>
      <c r="AB21" s="95"/>
      <c r="AC21" s="95"/>
      <c r="AD21" s="95"/>
      <c r="AE21" s="95"/>
      <c r="AF21" s="95"/>
      <c r="AG21" s="179"/>
      <c r="AH21" s="179">
        <f t="shared" si="7"/>
        <v>387</v>
      </c>
      <c r="AI21" s="179">
        <v>377</v>
      </c>
      <c r="AJ21" s="179">
        <v>10</v>
      </c>
      <c r="AK21" s="179">
        <v>0</v>
      </c>
      <c r="AL21" s="179">
        <v>0</v>
      </c>
      <c r="AM21" s="179">
        <v>0</v>
      </c>
      <c r="AN21" s="179">
        <v>363</v>
      </c>
      <c r="AO21" s="173">
        <v>363</v>
      </c>
      <c r="AP21" s="95">
        <v>53</v>
      </c>
      <c r="AQ21" s="95">
        <f t="shared" si="6"/>
        <v>77</v>
      </c>
      <c r="AR21" s="122">
        <v>77</v>
      </c>
      <c r="AS21" s="122"/>
    </row>
    <row r="22" spans="1:45" ht="15.75" customHeight="1" x14ac:dyDescent="0.3">
      <c r="A22" s="95" t="s">
        <v>117</v>
      </c>
      <c r="B22" s="408">
        <v>8258</v>
      </c>
      <c r="C22" s="174">
        <v>3976</v>
      </c>
      <c r="D22" s="174">
        <v>4753</v>
      </c>
      <c r="E22" s="174">
        <v>2261</v>
      </c>
      <c r="F22" s="174">
        <v>4006</v>
      </c>
      <c r="G22" s="174">
        <v>2006</v>
      </c>
      <c r="H22" s="174">
        <v>2922</v>
      </c>
      <c r="I22" s="174">
        <v>1386</v>
      </c>
      <c r="J22" s="174">
        <v>2040</v>
      </c>
      <c r="K22" s="174">
        <v>1101</v>
      </c>
      <c r="L22" s="178">
        <f t="shared" si="8"/>
        <v>21979</v>
      </c>
      <c r="M22" s="178">
        <f t="shared" si="9"/>
        <v>10730</v>
      </c>
      <c r="N22" s="95" t="s">
        <v>117</v>
      </c>
      <c r="O22" s="174">
        <v>1964</v>
      </c>
      <c r="P22" s="174">
        <v>901</v>
      </c>
      <c r="Q22" s="174">
        <v>1010</v>
      </c>
      <c r="R22" s="174">
        <v>462</v>
      </c>
      <c r="S22" s="174">
        <v>905</v>
      </c>
      <c r="T22" s="174">
        <v>409</v>
      </c>
      <c r="U22" s="174">
        <v>545</v>
      </c>
      <c r="V22" s="174">
        <v>261</v>
      </c>
      <c r="W22" s="174">
        <v>470</v>
      </c>
      <c r="X22" s="174">
        <v>254</v>
      </c>
      <c r="Y22" s="178">
        <f t="shared" si="10"/>
        <v>4894</v>
      </c>
      <c r="Z22" s="178">
        <f t="shared" si="11"/>
        <v>2287</v>
      </c>
      <c r="AA22" s="95" t="s">
        <v>117</v>
      </c>
      <c r="AB22" s="95"/>
      <c r="AC22" s="95"/>
      <c r="AD22" s="95"/>
      <c r="AE22" s="95"/>
      <c r="AF22" s="95"/>
      <c r="AG22" s="179"/>
      <c r="AH22" s="179">
        <f t="shared" si="7"/>
        <v>445</v>
      </c>
      <c r="AI22" s="179">
        <v>395</v>
      </c>
      <c r="AJ22" s="179">
        <v>50</v>
      </c>
      <c r="AK22" s="179">
        <v>0</v>
      </c>
      <c r="AL22" s="179">
        <v>1</v>
      </c>
      <c r="AM22" s="179">
        <v>0</v>
      </c>
      <c r="AN22" s="179">
        <v>382</v>
      </c>
      <c r="AO22" s="173">
        <v>383</v>
      </c>
      <c r="AP22" s="95">
        <v>23</v>
      </c>
      <c r="AQ22" s="95">
        <f t="shared" si="6"/>
        <v>168</v>
      </c>
      <c r="AR22" s="122">
        <v>167</v>
      </c>
      <c r="AS22" s="122">
        <v>1</v>
      </c>
    </row>
    <row r="23" spans="1:45" ht="15.75" customHeight="1" x14ac:dyDescent="0.3">
      <c r="A23" s="95" t="s">
        <v>118</v>
      </c>
      <c r="B23" s="174">
        <v>6685</v>
      </c>
      <c r="C23" s="174">
        <v>3260</v>
      </c>
      <c r="D23" s="174">
        <v>4465</v>
      </c>
      <c r="E23" s="174">
        <v>2250</v>
      </c>
      <c r="F23" s="174">
        <v>3936</v>
      </c>
      <c r="G23" s="174">
        <v>1940</v>
      </c>
      <c r="H23" s="174">
        <v>3097</v>
      </c>
      <c r="I23" s="174">
        <v>1531</v>
      </c>
      <c r="J23" s="174">
        <v>1934</v>
      </c>
      <c r="K23" s="174">
        <v>1030</v>
      </c>
      <c r="L23" s="178">
        <f t="shared" si="8"/>
        <v>20117</v>
      </c>
      <c r="M23" s="178">
        <f t="shared" si="9"/>
        <v>10011</v>
      </c>
      <c r="N23" s="95" t="s">
        <v>118</v>
      </c>
      <c r="O23" s="174">
        <v>1787</v>
      </c>
      <c r="P23" s="174">
        <v>833</v>
      </c>
      <c r="Q23" s="174">
        <v>1035</v>
      </c>
      <c r="R23" s="174">
        <v>451</v>
      </c>
      <c r="S23" s="174">
        <v>1066</v>
      </c>
      <c r="T23" s="174">
        <v>488</v>
      </c>
      <c r="U23" s="174">
        <v>791</v>
      </c>
      <c r="V23" s="174">
        <v>401</v>
      </c>
      <c r="W23" s="174">
        <v>385</v>
      </c>
      <c r="X23" s="174">
        <v>211</v>
      </c>
      <c r="Y23" s="178">
        <f t="shared" si="10"/>
        <v>5064</v>
      </c>
      <c r="Z23" s="178">
        <f t="shared" si="11"/>
        <v>2384</v>
      </c>
      <c r="AA23" s="95" t="s">
        <v>118</v>
      </c>
      <c r="AB23" s="95"/>
      <c r="AC23" s="95"/>
      <c r="AD23" s="95"/>
      <c r="AE23" s="95"/>
      <c r="AF23" s="95"/>
      <c r="AG23" s="179"/>
      <c r="AH23" s="179">
        <f t="shared" si="7"/>
        <v>452</v>
      </c>
      <c r="AI23" s="179">
        <v>418</v>
      </c>
      <c r="AJ23" s="179">
        <v>34</v>
      </c>
      <c r="AK23" s="179">
        <v>0</v>
      </c>
      <c r="AL23" s="179">
        <v>0</v>
      </c>
      <c r="AM23" s="179">
        <v>0</v>
      </c>
      <c r="AN23" s="179">
        <v>414</v>
      </c>
      <c r="AO23" s="173">
        <v>414</v>
      </c>
      <c r="AP23" s="95">
        <v>21</v>
      </c>
      <c r="AQ23" s="95">
        <f t="shared" si="6"/>
        <v>159</v>
      </c>
      <c r="AR23" s="122">
        <v>158</v>
      </c>
      <c r="AS23" s="122">
        <v>1</v>
      </c>
    </row>
    <row r="24" spans="1:45" ht="15.75" customHeight="1" x14ac:dyDescent="0.3">
      <c r="A24" s="95" t="s">
        <v>119</v>
      </c>
      <c r="B24" s="174">
        <v>8196</v>
      </c>
      <c r="C24" s="174">
        <v>3962</v>
      </c>
      <c r="D24" s="174">
        <v>4696</v>
      </c>
      <c r="E24" s="174">
        <v>2299</v>
      </c>
      <c r="F24" s="174">
        <v>4104</v>
      </c>
      <c r="G24" s="174">
        <v>1992</v>
      </c>
      <c r="H24" s="174">
        <v>3034</v>
      </c>
      <c r="I24" s="174">
        <v>1439</v>
      </c>
      <c r="J24" s="174">
        <v>2039</v>
      </c>
      <c r="K24" s="174">
        <v>999</v>
      </c>
      <c r="L24" s="178">
        <f t="shared" si="8"/>
        <v>22069</v>
      </c>
      <c r="M24" s="178">
        <f t="shared" si="9"/>
        <v>10691</v>
      </c>
      <c r="N24" s="95" t="s">
        <v>119</v>
      </c>
      <c r="O24" s="174">
        <v>1663</v>
      </c>
      <c r="P24" s="174">
        <v>781</v>
      </c>
      <c r="Q24" s="174">
        <v>967</v>
      </c>
      <c r="R24" s="174">
        <v>443</v>
      </c>
      <c r="S24" s="174">
        <v>932</v>
      </c>
      <c r="T24" s="174">
        <v>426</v>
      </c>
      <c r="U24" s="174">
        <v>607</v>
      </c>
      <c r="V24" s="174">
        <v>292</v>
      </c>
      <c r="W24" s="174">
        <v>390</v>
      </c>
      <c r="X24" s="174">
        <v>202</v>
      </c>
      <c r="Y24" s="178">
        <f t="shared" si="10"/>
        <v>4559</v>
      </c>
      <c r="Z24" s="178">
        <f t="shared" si="11"/>
        <v>2144</v>
      </c>
      <c r="AA24" s="95" t="s">
        <v>119</v>
      </c>
      <c r="AB24" s="95"/>
      <c r="AC24" s="95"/>
      <c r="AD24" s="95"/>
      <c r="AE24" s="95"/>
      <c r="AF24" s="95"/>
      <c r="AG24" s="179"/>
      <c r="AH24" s="179">
        <f t="shared" si="7"/>
        <v>458</v>
      </c>
      <c r="AI24" s="179">
        <v>409</v>
      </c>
      <c r="AJ24" s="179">
        <v>49</v>
      </c>
      <c r="AK24" s="179">
        <v>0</v>
      </c>
      <c r="AL24" s="179">
        <v>0</v>
      </c>
      <c r="AM24" s="179">
        <v>0</v>
      </c>
      <c r="AN24" s="179">
        <v>419</v>
      </c>
      <c r="AO24" s="173">
        <v>419</v>
      </c>
      <c r="AP24" s="95">
        <v>13</v>
      </c>
      <c r="AQ24" s="95">
        <f t="shared" si="6"/>
        <v>183</v>
      </c>
      <c r="AR24" s="122">
        <v>181</v>
      </c>
      <c r="AS24" s="122">
        <v>2</v>
      </c>
    </row>
    <row r="25" spans="1:45" ht="15.75" customHeight="1" x14ac:dyDescent="0.3">
      <c r="A25" s="95" t="s">
        <v>120</v>
      </c>
      <c r="B25" s="174">
        <v>5796</v>
      </c>
      <c r="C25" s="174">
        <v>2821</v>
      </c>
      <c r="D25" s="174">
        <v>3944</v>
      </c>
      <c r="E25" s="174">
        <v>1841</v>
      </c>
      <c r="F25" s="174">
        <v>3485</v>
      </c>
      <c r="G25" s="174">
        <v>1710</v>
      </c>
      <c r="H25" s="174">
        <v>2691</v>
      </c>
      <c r="I25" s="174">
        <v>1331</v>
      </c>
      <c r="J25" s="174">
        <v>1940</v>
      </c>
      <c r="K25" s="174">
        <v>1037</v>
      </c>
      <c r="L25" s="178">
        <f t="shared" si="8"/>
        <v>17856</v>
      </c>
      <c r="M25" s="178">
        <f t="shared" si="9"/>
        <v>8740</v>
      </c>
      <c r="N25" s="95" t="s">
        <v>120</v>
      </c>
      <c r="O25" s="174">
        <v>1289</v>
      </c>
      <c r="P25" s="174">
        <v>578</v>
      </c>
      <c r="Q25" s="174">
        <v>931</v>
      </c>
      <c r="R25" s="174">
        <v>398</v>
      </c>
      <c r="S25" s="174">
        <v>940</v>
      </c>
      <c r="T25" s="174">
        <v>441</v>
      </c>
      <c r="U25" s="174">
        <v>654</v>
      </c>
      <c r="V25" s="174">
        <v>317</v>
      </c>
      <c r="W25" s="174">
        <v>454</v>
      </c>
      <c r="X25" s="174">
        <v>244</v>
      </c>
      <c r="Y25" s="178">
        <f t="shared" si="10"/>
        <v>4268</v>
      </c>
      <c r="Z25" s="178">
        <f t="shared" si="11"/>
        <v>1978</v>
      </c>
      <c r="AA25" s="95" t="s">
        <v>120</v>
      </c>
      <c r="AB25" s="95"/>
      <c r="AC25" s="95"/>
      <c r="AD25" s="95"/>
      <c r="AE25" s="95"/>
      <c r="AF25" s="95"/>
      <c r="AG25" s="179"/>
      <c r="AH25" s="179">
        <f t="shared" si="7"/>
        <v>408</v>
      </c>
      <c r="AI25" s="179">
        <v>375</v>
      </c>
      <c r="AJ25" s="179">
        <v>33</v>
      </c>
      <c r="AK25" s="179">
        <v>0</v>
      </c>
      <c r="AL25" s="179">
        <v>0</v>
      </c>
      <c r="AM25" s="179">
        <v>0</v>
      </c>
      <c r="AN25" s="179">
        <v>392</v>
      </c>
      <c r="AO25" s="173">
        <v>392</v>
      </c>
      <c r="AP25" s="95">
        <v>64</v>
      </c>
      <c r="AQ25" s="95">
        <f t="shared" si="6"/>
        <v>179</v>
      </c>
      <c r="AR25" s="122">
        <v>171</v>
      </c>
      <c r="AS25" s="122">
        <v>8</v>
      </c>
    </row>
    <row r="26" spans="1:45" ht="15.75" customHeight="1" x14ac:dyDescent="0.3">
      <c r="A26" s="95" t="s">
        <v>121</v>
      </c>
      <c r="B26" s="174">
        <v>3369</v>
      </c>
      <c r="C26" s="174">
        <v>1672</v>
      </c>
      <c r="D26" s="174">
        <v>1745</v>
      </c>
      <c r="E26" s="174">
        <v>855</v>
      </c>
      <c r="F26" s="174">
        <v>1382</v>
      </c>
      <c r="G26" s="174">
        <v>689</v>
      </c>
      <c r="H26" s="174">
        <v>873</v>
      </c>
      <c r="I26" s="174">
        <v>433</v>
      </c>
      <c r="J26" s="174">
        <v>571</v>
      </c>
      <c r="K26" s="174">
        <v>287</v>
      </c>
      <c r="L26" s="178">
        <f t="shared" si="8"/>
        <v>7940</v>
      </c>
      <c r="M26" s="178">
        <f t="shared" si="9"/>
        <v>3936</v>
      </c>
      <c r="N26" s="95" t="s">
        <v>121</v>
      </c>
      <c r="O26" s="174">
        <v>689</v>
      </c>
      <c r="P26" s="174">
        <v>328</v>
      </c>
      <c r="Q26" s="174">
        <v>343</v>
      </c>
      <c r="R26" s="174">
        <v>154</v>
      </c>
      <c r="S26" s="174">
        <v>330</v>
      </c>
      <c r="T26" s="174">
        <v>165</v>
      </c>
      <c r="U26" s="174">
        <v>236</v>
      </c>
      <c r="V26" s="174">
        <v>113</v>
      </c>
      <c r="W26" s="174">
        <v>160</v>
      </c>
      <c r="X26" s="174">
        <v>75</v>
      </c>
      <c r="Y26" s="178">
        <f t="shared" si="10"/>
        <v>1758</v>
      </c>
      <c r="Z26" s="178">
        <f t="shared" si="11"/>
        <v>835</v>
      </c>
      <c r="AA26" s="95" t="s">
        <v>121</v>
      </c>
      <c r="AB26" s="95"/>
      <c r="AC26" s="95"/>
      <c r="AD26" s="95"/>
      <c r="AE26" s="95"/>
      <c r="AF26" s="95"/>
      <c r="AG26" s="179"/>
      <c r="AH26" s="179">
        <f t="shared" si="7"/>
        <v>203</v>
      </c>
      <c r="AI26" s="179">
        <v>157</v>
      </c>
      <c r="AJ26" s="179">
        <v>46</v>
      </c>
      <c r="AK26" s="179">
        <v>0</v>
      </c>
      <c r="AL26" s="179">
        <v>1</v>
      </c>
      <c r="AM26" s="179">
        <v>0</v>
      </c>
      <c r="AN26" s="179">
        <v>176</v>
      </c>
      <c r="AO26" s="173">
        <v>177</v>
      </c>
      <c r="AP26" s="95">
        <v>3</v>
      </c>
      <c r="AQ26" s="95">
        <f t="shared" si="6"/>
        <v>95</v>
      </c>
      <c r="AR26" s="122">
        <v>93</v>
      </c>
      <c r="AS26" s="122">
        <v>2</v>
      </c>
    </row>
    <row r="27" spans="1:45" ht="15.75" customHeight="1" x14ac:dyDescent="0.3">
      <c r="A27" s="95" t="s">
        <v>122</v>
      </c>
      <c r="B27" s="174">
        <v>1883</v>
      </c>
      <c r="C27" s="174">
        <v>919</v>
      </c>
      <c r="D27" s="174">
        <v>1420</v>
      </c>
      <c r="E27" s="174">
        <v>666</v>
      </c>
      <c r="F27" s="174">
        <v>1410</v>
      </c>
      <c r="G27" s="174">
        <v>673</v>
      </c>
      <c r="H27" s="174">
        <v>1280</v>
      </c>
      <c r="I27" s="174">
        <v>607</v>
      </c>
      <c r="J27" s="174">
        <v>1052</v>
      </c>
      <c r="K27" s="174">
        <v>537</v>
      </c>
      <c r="L27" s="178">
        <f t="shared" si="8"/>
        <v>7045</v>
      </c>
      <c r="M27" s="178">
        <f t="shared" si="9"/>
        <v>3402</v>
      </c>
      <c r="N27" s="95" t="s">
        <v>122</v>
      </c>
      <c r="O27" s="174">
        <v>252</v>
      </c>
      <c r="P27" s="174">
        <v>117</v>
      </c>
      <c r="Q27" s="174">
        <v>235</v>
      </c>
      <c r="R27" s="174">
        <v>97</v>
      </c>
      <c r="S27" s="174">
        <v>339</v>
      </c>
      <c r="T27" s="174">
        <v>157</v>
      </c>
      <c r="U27" s="174">
        <v>319</v>
      </c>
      <c r="V27" s="174">
        <v>145</v>
      </c>
      <c r="W27" s="174">
        <v>255</v>
      </c>
      <c r="X27" s="174">
        <v>138</v>
      </c>
      <c r="Y27" s="178">
        <f t="shared" si="10"/>
        <v>1400</v>
      </c>
      <c r="Z27" s="178">
        <f t="shared" si="11"/>
        <v>654</v>
      </c>
      <c r="AA27" s="95" t="s">
        <v>122</v>
      </c>
      <c r="AB27" s="95"/>
      <c r="AC27" s="95"/>
      <c r="AD27" s="95"/>
      <c r="AE27" s="95"/>
      <c r="AF27" s="95"/>
      <c r="AG27" s="179"/>
      <c r="AH27" s="179">
        <f t="shared" si="7"/>
        <v>262</v>
      </c>
      <c r="AI27" s="179">
        <v>234</v>
      </c>
      <c r="AJ27" s="179">
        <v>28</v>
      </c>
      <c r="AK27" s="179">
        <v>0</v>
      </c>
      <c r="AL27" s="179">
        <v>0</v>
      </c>
      <c r="AM27" s="179">
        <v>0</v>
      </c>
      <c r="AN27" s="179">
        <v>231</v>
      </c>
      <c r="AO27" s="173">
        <v>231</v>
      </c>
      <c r="AP27" s="95">
        <v>10</v>
      </c>
      <c r="AQ27" s="95">
        <f t="shared" si="6"/>
        <v>75</v>
      </c>
      <c r="AR27" s="122">
        <v>71</v>
      </c>
      <c r="AS27" s="122">
        <v>4</v>
      </c>
    </row>
    <row r="28" spans="1:45" ht="15.75" customHeight="1" x14ac:dyDescent="0.3">
      <c r="A28" s="95" t="s">
        <v>123</v>
      </c>
      <c r="B28" s="174">
        <v>6494</v>
      </c>
      <c r="C28" s="174">
        <v>3166</v>
      </c>
      <c r="D28" s="174">
        <v>3746</v>
      </c>
      <c r="E28" s="174">
        <v>1803</v>
      </c>
      <c r="F28" s="174">
        <v>3259</v>
      </c>
      <c r="G28" s="174">
        <v>1621</v>
      </c>
      <c r="H28" s="174">
        <v>2266</v>
      </c>
      <c r="I28" s="174">
        <v>1136</v>
      </c>
      <c r="J28" s="174">
        <v>1654</v>
      </c>
      <c r="K28" s="174">
        <v>871</v>
      </c>
      <c r="L28" s="178">
        <f t="shared" si="8"/>
        <v>17419</v>
      </c>
      <c r="M28" s="178">
        <f t="shared" si="9"/>
        <v>8597</v>
      </c>
      <c r="N28" s="95" t="s">
        <v>123</v>
      </c>
      <c r="O28" s="174">
        <v>1347</v>
      </c>
      <c r="P28" s="174">
        <v>640</v>
      </c>
      <c r="Q28" s="174">
        <v>742</v>
      </c>
      <c r="R28" s="174">
        <v>345</v>
      </c>
      <c r="S28" s="174">
        <v>738</v>
      </c>
      <c r="T28" s="174">
        <v>336</v>
      </c>
      <c r="U28" s="174">
        <v>482</v>
      </c>
      <c r="V28" s="174">
        <v>234</v>
      </c>
      <c r="W28" s="174">
        <v>351</v>
      </c>
      <c r="X28" s="174">
        <v>192</v>
      </c>
      <c r="Y28" s="178">
        <f t="shared" si="10"/>
        <v>3660</v>
      </c>
      <c r="Z28" s="178">
        <f t="shared" si="11"/>
        <v>1747</v>
      </c>
      <c r="AA28" s="95" t="s">
        <v>123</v>
      </c>
      <c r="AB28" s="95"/>
      <c r="AC28" s="95"/>
      <c r="AD28" s="95"/>
      <c r="AE28" s="95"/>
      <c r="AF28" s="95"/>
      <c r="AG28" s="179"/>
      <c r="AH28" s="179">
        <f t="shared" si="7"/>
        <v>435</v>
      </c>
      <c r="AI28" s="179">
        <v>355</v>
      </c>
      <c r="AJ28" s="179">
        <v>80</v>
      </c>
      <c r="AK28" s="179">
        <v>0</v>
      </c>
      <c r="AL28" s="179">
        <v>2</v>
      </c>
      <c r="AM28" s="179">
        <v>0</v>
      </c>
      <c r="AN28" s="179">
        <v>379</v>
      </c>
      <c r="AO28" s="173">
        <v>381</v>
      </c>
      <c r="AP28" s="95">
        <v>41</v>
      </c>
      <c r="AQ28" s="95">
        <f t="shared" si="6"/>
        <v>175</v>
      </c>
      <c r="AR28" s="122">
        <v>159</v>
      </c>
      <c r="AS28" s="122">
        <v>16</v>
      </c>
    </row>
    <row r="29" spans="1:45" ht="15.75" customHeight="1" x14ac:dyDescent="0.3">
      <c r="A29" s="95" t="s">
        <v>124</v>
      </c>
      <c r="B29" s="174">
        <v>3738</v>
      </c>
      <c r="C29" s="174">
        <v>1810</v>
      </c>
      <c r="D29" s="174">
        <v>2378</v>
      </c>
      <c r="E29" s="174">
        <v>1206</v>
      </c>
      <c r="F29" s="174">
        <v>2052</v>
      </c>
      <c r="G29" s="174">
        <v>970</v>
      </c>
      <c r="H29" s="174">
        <v>1447</v>
      </c>
      <c r="I29" s="174">
        <v>698</v>
      </c>
      <c r="J29" s="174">
        <v>1082</v>
      </c>
      <c r="K29" s="174">
        <v>528</v>
      </c>
      <c r="L29" s="178">
        <f t="shared" si="8"/>
        <v>10697</v>
      </c>
      <c r="M29" s="178">
        <f t="shared" si="9"/>
        <v>5212</v>
      </c>
      <c r="N29" s="95" t="s">
        <v>124</v>
      </c>
      <c r="O29" s="174">
        <v>845</v>
      </c>
      <c r="P29" s="174">
        <v>396</v>
      </c>
      <c r="Q29" s="174">
        <v>447</v>
      </c>
      <c r="R29" s="174">
        <v>214</v>
      </c>
      <c r="S29" s="174">
        <v>393</v>
      </c>
      <c r="T29" s="174">
        <v>165</v>
      </c>
      <c r="U29" s="174">
        <v>182</v>
      </c>
      <c r="V29" s="174">
        <v>84</v>
      </c>
      <c r="W29" s="174">
        <v>205</v>
      </c>
      <c r="X29" s="174">
        <v>99</v>
      </c>
      <c r="Y29" s="178">
        <f t="shared" si="10"/>
        <v>2072</v>
      </c>
      <c r="Z29" s="178">
        <f t="shared" si="11"/>
        <v>958</v>
      </c>
      <c r="AA29" s="95" t="s">
        <v>124</v>
      </c>
      <c r="AB29" s="95"/>
      <c r="AC29" s="95"/>
      <c r="AD29" s="95"/>
      <c r="AE29" s="95"/>
      <c r="AF29" s="95"/>
      <c r="AG29" s="179"/>
      <c r="AH29" s="179">
        <f t="shared" si="7"/>
        <v>252</v>
      </c>
      <c r="AI29" s="179">
        <v>204</v>
      </c>
      <c r="AJ29" s="179">
        <v>48</v>
      </c>
      <c r="AK29" s="179">
        <v>0</v>
      </c>
      <c r="AL29" s="179">
        <v>0</v>
      </c>
      <c r="AM29" s="179">
        <v>0</v>
      </c>
      <c r="AN29" s="179">
        <v>253</v>
      </c>
      <c r="AO29" s="173">
        <v>253</v>
      </c>
      <c r="AP29" s="95">
        <v>20</v>
      </c>
      <c r="AQ29" s="95">
        <f t="shared" si="6"/>
        <v>98</v>
      </c>
      <c r="AR29" s="122">
        <v>96</v>
      </c>
      <c r="AS29" s="122">
        <v>2</v>
      </c>
    </row>
    <row r="30" spans="1:45" ht="15.75" customHeight="1" x14ac:dyDescent="0.3">
      <c r="A30" s="95" t="s">
        <v>125</v>
      </c>
      <c r="B30" s="174">
        <v>7071</v>
      </c>
      <c r="C30" s="174">
        <v>3523</v>
      </c>
      <c r="D30" s="174">
        <v>4260</v>
      </c>
      <c r="E30" s="174">
        <v>2046</v>
      </c>
      <c r="F30" s="174">
        <v>3316</v>
      </c>
      <c r="G30" s="174">
        <v>1675</v>
      </c>
      <c r="H30" s="174">
        <v>2313</v>
      </c>
      <c r="I30" s="174">
        <v>1125</v>
      </c>
      <c r="J30" s="174">
        <v>1535</v>
      </c>
      <c r="K30" s="174">
        <v>761</v>
      </c>
      <c r="L30" s="178">
        <f t="shared" si="8"/>
        <v>18495</v>
      </c>
      <c r="M30" s="178">
        <f t="shared" si="9"/>
        <v>9130</v>
      </c>
      <c r="N30" s="95" t="s">
        <v>125</v>
      </c>
      <c r="O30" s="174">
        <v>1130</v>
      </c>
      <c r="P30" s="174">
        <v>545</v>
      </c>
      <c r="Q30" s="174">
        <v>649</v>
      </c>
      <c r="R30" s="174">
        <v>290</v>
      </c>
      <c r="S30" s="174">
        <v>659</v>
      </c>
      <c r="T30" s="174">
        <v>308</v>
      </c>
      <c r="U30" s="174">
        <v>384</v>
      </c>
      <c r="V30" s="174">
        <v>187</v>
      </c>
      <c r="W30" s="174">
        <v>226</v>
      </c>
      <c r="X30" s="174">
        <v>119</v>
      </c>
      <c r="Y30" s="178">
        <f t="shared" si="10"/>
        <v>3048</v>
      </c>
      <c r="Z30" s="178">
        <f t="shared" si="11"/>
        <v>1449</v>
      </c>
      <c r="AA30" s="95" t="s">
        <v>125</v>
      </c>
      <c r="AB30" s="95"/>
      <c r="AC30" s="95"/>
      <c r="AD30" s="95"/>
      <c r="AE30" s="95"/>
      <c r="AF30" s="95"/>
      <c r="AG30" s="179"/>
      <c r="AH30" s="179">
        <f t="shared" si="7"/>
        <v>478</v>
      </c>
      <c r="AI30" s="179">
        <v>391</v>
      </c>
      <c r="AJ30" s="179">
        <v>87</v>
      </c>
      <c r="AK30" s="179">
        <v>0</v>
      </c>
      <c r="AL30" s="179">
        <v>7</v>
      </c>
      <c r="AM30" s="179">
        <v>0</v>
      </c>
      <c r="AN30" s="179">
        <v>461</v>
      </c>
      <c r="AO30" s="173">
        <v>468</v>
      </c>
      <c r="AP30" s="95">
        <v>44</v>
      </c>
      <c r="AQ30" s="95">
        <f t="shared" si="6"/>
        <v>177</v>
      </c>
      <c r="AR30" s="122">
        <v>175</v>
      </c>
      <c r="AS30" s="122">
        <v>2</v>
      </c>
    </row>
    <row r="31" spans="1:45" ht="9" customHeight="1" x14ac:dyDescent="0.25">
      <c r="A31" s="119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19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19"/>
      <c r="AB31" s="124"/>
      <c r="AC31" s="124"/>
      <c r="AD31" s="124"/>
      <c r="AE31" s="124"/>
      <c r="AF31" s="124"/>
      <c r="AG31" s="175"/>
      <c r="AH31" s="124"/>
      <c r="AI31" s="124"/>
      <c r="AJ31" s="124"/>
      <c r="AK31" s="175"/>
      <c r="AL31" s="124"/>
      <c r="AM31" s="124"/>
      <c r="AN31" s="180"/>
      <c r="AO31" s="308"/>
      <c r="AP31" s="125"/>
      <c r="AQ31" s="125"/>
      <c r="AR31" s="124"/>
      <c r="AS31" s="124"/>
    </row>
    <row r="32" spans="1:45" x14ac:dyDescent="0.25">
      <c r="AG32" s="170"/>
      <c r="AH32" s="114"/>
      <c r="AJ32" s="114"/>
      <c r="AK32" s="170"/>
      <c r="AN32" s="176"/>
    </row>
    <row r="33" spans="1:45" x14ac:dyDescent="0.25">
      <c r="A33" s="112" t="s">
        <v>209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12" t="s">
        <v>204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12" t="s">
        <v>560</v>
      </c>
      <c r="AB33" s="112"/>
      <c r="AC33" s="112"/>
      <c r="AD33" s="112"/>
      <c r="AE33" s="112"/>
      <c r="AF33" s="112"/>
      <c r="AG33" s="152"/>
      <c r="AH33" s="112"/>
      <c r="AI33" s="112"/>
      <c r="AJ33" s="112"/>
      <c r="AK33" s="152"/>
      <c r="AL33" s="112"/>
      <c r="AM33" s="112"/>
      <c r="AN33" s="152"/>
      <c r="AO33" s="152"/>
      <c r="AP33" s="112"/>
      <c r="AQ33" s="112"/>
      <c r="AR33" s="113"/>
      <c r="AS33" s="113"/>
    </row>
    <row r="34" spans="1:45" x14ac:dyDescent="0.25">
      <c r="A34" s="112" t="s">
        <v>11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12" t="s">
        <v>11</v>
      </c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12" t="s">
        <v>24</v>
      </c>
      <c r="AB34" s="112"/>
      <c r="AC34" s="112"/>
      <c r="AD34" s="112"/>
      <c r="AE34" s="112"/>
      <c r="AF34" s="112"/>
      <c r="AG34" s="152"/>
      <c r="AH34" s="112"/>
      <c r="AI34" s="112"/>
      <c r="AJ34" s="112"/>
      <c r="AK34" s="152"/>
      <c r="AL34" s="112"/>
      <c r="AM34" s="112"/>
      <c r="AN34" s="152"/>
      <c r="AO34" s="152"/>
      <c r="AP34" s="112"/>
      <c r="AQ34" s="112"/>
      <c r="AR34" s="113"/>
      <c r="AS34" s="113"/>
    </row>
    <row r="35" spans="1:45" x14ac:dyDescent="0.25">
      <c r="A35" s="112" t="s">
        <v>149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12" t="s">
        <v>149</v>
      </c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12" t="s">
        <v>149</v>
      </c>
      <c r="AB35" s="112"/>
      <c r="AC35" s="112"/>
      <c r="AD35" s="112"/>
      <c r="AE35" s="112"/>
      <c r="AF35" s="112"/>
      <c r="AG35" s="152"/>
      <c r="AH35" s="112"/>
      <c r="AI35" s="112"/>
      <c r="AJ35" s="112"/>
      <c r="AK35" s="152"/>
      <c r="AL35" s="112"/>
      <c r="AM35" s="112"/>
      <c r="AN35" s="152"/>
      <c r="AO35" s="152"/>
      <c r="AP35" s="112"/>
      <c r="AQ35" s="112"/>
      <c r="AR35" s="113"/>
      <c r="AS35" s="113"/>
    </row>
    <row r="36" spans="1:45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176"/>
      <c r="M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B36" s="128"/>
      <c r="AC36" s="128"/>
      <c r="AD36" s="128"/>
      <c r="AE36" s="128"/>
      <c r="AF36" s="128"/>
      <c r="AG36" s="176"/>
      <c r="AH36" s="128"/>
      <c r="AI36" s="128"/>
      <c r="AJ36" s="128"/>
      <c r="AK36" s="176"/>
      <c r="AL36" s="128"/>
      <c r="AM36" s="128"/>
      <c r="AN36" s="176"/>
      <c r="AO36" s="176"/>
      <c r="AP36" s="128"/>
      <c r="AQ36" s="128"/>
    </row>
    <row r="37" spans="1:45" x14ac:dyDescent="0.25">
      <c r="A37" s="115" t="s">
        <v>337</v>
      </c>
      <c r="B37" s="176"/>
      <c r="C37" s="176"/>
      <c r="D37" s="176"/>
      <c r="E37" s="176"/>
      <c r="F37" s="176"/>
      <c r="G37" s="176"/>
      <c r="H37" s="176"/>
      <c r="I37" s="176"/>
      <c r="J37" s="176" t="s">
        <v>323</v>
      </c>
      <c r="K37" s="176"/>
      <c r="L37" s="176"/>
      <c r="M37" s="176"/>
      <c r="N37" s="115" t="s">
        <v>337</v>
      </c>
      <c r="O37" s="176"/>
      <c r="P37" s="176"/>
      <c r="Q37" s="176"/>
      <c r="R37" s="176"/>
      <c r="S37" s="176"/>
      <c r="T37" s="176"/>
      <c r="U37" s="176"/>
      <c r="V37" s="176"/>
      <c r="W37" s="176" t="s">
        <v>323</v>
      </c>
      <c r="X37" s="176"/>
      <c r="Y37" s="176"/>
      <c r="Z37" s="176"/>
      <c r="AA37" s="115" t="s">
        <v>337</v>
      </c>
      <c r="AB37" s="128"/>
      <c r="AC37" s="128"/>
      <c r="AD37" s="128"/>
      <c r="AE37" s="128"/>
      <c r="AF37" s="128"/>
      <c r="AG37" s="176"/>
      <c r="AH37" s="128"/>
      <c r="AI37" s="128"/>
      <c r="AJ37" s="128"/>
      <c r="AK37" s="176"/>
      <c r="AL37" s="128"/>
      <c r="AM37" s="128"/>
      <c r="AN37" s="176"/>
      <c r="AO37" s="176"/>
      <c r="AP37" s="128"/>
      <c r="AQ37" s="128"/>
      <c r="AR37" s="176" t="s">
        <v>323</v>
      </c>
    </row>
    <row r="38" spans="1:45" x14ac:dyDescent="0.25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B38" s="128"/>
      <c r="AC38" s="128"/>
      <c r="AD38" s="128"/>
      <c r="AE38" s="128"/>
      <c r="AF38" s="128"/>
      <c r="AG38" s="176"/>
      <c r="AH38" s="128"/>
      <c r="AI38" s="128"/>
      <c r="AJ38" s="128"/>
      <c r="AK38" s="176"/>
      <c r="AL38" s="128"/>
      <c r="AM38" s="128"/>
      <c r="AN38" s="176"/>
      <c r="AO38" s="176"/>
      <c r="AP38" s="128"/>
      <c r="AQ38" s="128"/>
    </row>
    <row r="39" spans="1:45" ht="18" customHeight="1" x14ac:dyDescent="0.35">
      <c r="A39" s="116"/>
      <c r="B39" s="41" t="s">
        <v>325</v>
      </c>
      <c r="C39" s="97"/>
      <c r="D39" s="41" t="s">
        <v>326</v>
      </c>
      <c r="E39" s="97"/>
      <c r="F39" s="41" t="s">
        <v>327</v>
      </c>
      <c r="G39" s="97"/>
      <c r="H39" s="41" t="s">
        <v>328</v>
      </c>
      <c r="I39" s="97"/>
      <c r="J39" s="41" t="s">
        <v>329</v>
      </c>
      <c r="K39" s="97"/>
      <c r="L39" s="41" t="s">
        <v>157</v>
      </c>
      <c r="M39" s="97"/>
      <c r="N39" s="116"/>
      <c r="O39" s="41" t="s">
        <v>325</v>
      </c>
      <c r="P39" s="97"/>
      <c r="Q39" s="41" t="s">
        <v>326</v>
      </c>
      <c r="R39" s="97"/>
      <c r="S39" s="41" t="s">
        <v>327</v>
      </c>
      <c r="T39" s="97"/>
      <c r="U39" s="41" t="s">
        <v>328</v>
      </c>
      <c r="V39" s="97"/>
      <c r="W39" s="41" t="s">
        <v>329</v>
      </c>
      <c r="X39" s="97"/>
      <c r="Y39" s="41" t="s">
        <v>157</v>
      </c>
      <c r="Z39" s="97"/>
      <c r="AA39" s="359"/>
      <c r="AB39" s="457" t="s">
        <v>164</v>
      </c>
      <c r="AC39" s="457"/>
      <c r="AD39" s="457"/>
      <c r="AE39" s="457"/>
      <c r="AF39" s="457"/>
      <c r="AG39" s="458"/>
      <c r="AH39" s="306" t="s">
        <v>7</v>
      </c>
      <c r="AI39" s="355"/>
      <c r="AJ39" s="118"/>
      <c r="AK39" s="306" t="s">
        <v>527</v>
      </c>
      <c r="AL39" s="360"/>
      <c r="AM39" s="118"/>
      <c r="AN39" s="247"/>
      <c r="AO39" s="117"/>
      <c r="AP39" s="361" t="s">
        <v>528</v>
      </c>
      <c r="AQ39" s="306" t="s">
        <v>529</v>
      </c>
      <c r="AR39" s="355"/>
      <c r="AS39" s="362"/>
    </row>
    <row r="40" spans="1:45" ht="26.25" customHeight="1" x14ac:dyDescent="0.3">
      <c r="A40" s="119" t="s">
        <v>21</v>
      </c>
      <c r="B40" s="44" t="s">
        <v>375</v>
      </c>
      <c r="C40" s="44" t="s">
        <v>330</v>
      </c>
      <c r="D40" s="44" t="s">
        <v>375</v>
      </c>
      <c r="E40" s="44" t="s">
        <v>330</v>
      </c>
      <c r="F40" s="44" t="s">
        <v>375</v>
      </c>
      <c r="G40" s="44" t="s">
        <v>330</v>
      </c>
      <c r="H40" s="44" t="s">
        <v>375</v>
      </c>
      <c r="I40" s="44" t="s">
        <v>330</v>
      </c>
      <c r="J40" s="44" t="s">
        <v>375</v>
      </c>
      <c r="K40" s="44" t="s">
        <v>330</v>
      </c>
      <c r="L40" s="44" t="s">
        <v>375</v>
      </c>
      <c r="M40" s="44" t="s">
        <v>330</v>
      </c>
      <c r="N40" s="119" t="s">
        <v>21</v>
      </c>
      <c r="O40" s="44" t="s">
        <v>375</v>
      </c>
      <c r="P40" s="44" t="s">
        <v>330</v>
      </c>
      <c r="Q40" s="44" t="s">
        <v>375</v>
      </c>
      <c r="R40" s="44" t="s">
        <v>330</v>
      </c>
      <c r="S40" s="44" t="s">
        <v>375</v>
      </c>
      <c r="T40" s="44" t="s">
        <v>330</v>
      </c>
      <c r="U40" s="44" t="s">
        <v>375</v>
      </c>
      <c r="V40" s="44" t="s">
        <v>330</v>
      </c>
      <c r="W40" s="44" t="s">
        <v>375</v>
      </c>
      <c r="X40" s="44" t="s">
        <v>330</v>
      </c>
      <c r="Y40" s="44" t="s">
        <v>375</v>
      </c>
      <c r="Z40" s="44" t="s">
        <v>330</v>
      </c>
      <c r="AA40" s="363" t="s">
        <v>21</v>
      </c>
      <c r="AB40" s="248" t="s">
        <v>530</v>
      </c>
      <c r="AC40" s="248" t="s">
        <v>531</v>
      </c>
      <c r="AD40" s="248" t="s">
        <v>532</v>
      </c>
      <c r="AE40" s="248" t="s">
        <v>533</v>
      </c>
      <c r="AF40" s="248" t="s">
        <v>534</v>
      </c>
      <c r="AG40" s="315" t="s">
        <v>324</v>
      </c>
      <c r="AH40" s="315" t="s">
        <v>535</v>
      </c>
      <c r="AI40" s="364" t="s">
        <v>536</v>
      </c>
      <c r="AJ40" s="364" t="s">
        <v>537</v>
      </c>
      <c r="AK40" s="365" t="s">
        <v>538</v>
      </c>
      <c r="AL40" s="253" t="s">
        <v>539</v>
      </c>
      <c r="AM40" s="253" t="s">
        <v>346</v>
      </c>
      <c r="AN40" s="253" t="s">
        <v>544</v>
      </c>
      <c r="AO40" s="366" t="s">
        <v>541</v>
      </c>
      <c r="AP40" s="367" t="s">
        <v>158</v>
      </c>
      <c r="AQ40" s="368" t="s">
        <v>175</v>
      </c>
      <c r="AR40" s="307" t="s">
        <v>170</v>
      </c>
      <c r="AS40" s="368" t="s">
        <v>176</v>
      </c>
    </row>
    <row r="41" spans="1:45" x14ac:dyDescent="0.25">
      <c r="A41" s="95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95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16"/>
      <c r="AB41" s="238"/>
      <c r="AC41" s="238"/>
      <c r="AD41" s="238"/>
      <c r="AE41" s="238"/>
      <c r="AF41" s="116"/>
      <c r="AG41" s="109"/>
      <c r="AH41" s="251"/>
      <c r="AI41" s="251"/>
      <c r="AJ41" s="109"/>
      <c r="AK41" s="109"/>
      <c r="AL41" s="109"/>
      <c r="AM41" s="109"/>
      <c r="AN41" s="238"/>
      <c r="AO41" s="238"/>
      <c r="AP41" s="109"/>
      <c r="AQ41" s="120"/>
      <c r="AR41" s="305"/>
      <c r="AS41" s="305"/>
    </row>
    <row r="42" spans="1:45" ht="13" x14ac:dyDescent="0.3">
      <c r="A42" s="94" t="s">
        <v>332</v>
      </c>
      <c r="B42" s="178">
        <f>SUM(B44:B52)</f>
        <v>14785</v>
      </c>
      <c r="C42" s="178">
        <f t="shared" ref="C42:M42" si="12">SUM(C44:C52)</f>
        <v>7411</v>
      </c>
      <c r="D42" s="178">
        <f t="shared" si="12"/>
        <v>11454</v>
      </c>
      <c r="E42" s="178">
        <f t="shared" si="12"/>
        <v>5892</v>
      </c>
      <c r="F42" s="178">
        <f t="shared" si="12"/>
        <v>11019</v>
      </c>
      <c r="G42" s="178">
        <f t="shared" si="12"/>
        <v>5632</v>
      </c>
      <c r="H42" s="178">
        <f t="shared" si="12"/>
        <v>8790</v>
      </c>
      <c r="I42" s="178">
        <f t="shared" si="12"/>
        <v>4509</v>
      </c>
      <c r="J42" s="178">
        <f t="shared" si="12"/>
        <v>7432</v>
      </c>
      <c r="K42" s="178">
        <f t="shared" si="12"/>
        <v>3971</v>
      </c>
      <c r="L42" s="178">
        <f t="shared" si="12"/>
        <v>53480</v>
      </c>
      <c r="M42" s="178">
        <f t="shared" si="12"/>
        <v>27415</v>
      </c>
      <c r="N42" s="94" t="s">
        <v>332</v>
      </c>
      <c r="O42" s="178">
        <f t="shared" ref="O42:Z42" si="13">SUM(O44:O52)</f>
        <v>2216</v>
      </c>
      <c r="P42" s="178">
        <f t="shared" si="13"/>
        <v>975</v>
      </c>
      <c r="Q42" s="178">
        <f t="shared" si="13"/>
        <v>1656</v>
      </c>
      <c r="R42" s="178">
        <f t="shared" si="13"/>
        <v>777</v>
      </c>
      <c r="S42" s="178">
        <f t="shared" si="13"/>
        <v>1939</v>
      </c>
      <c r="T42" s="178">
        <f t="shared" si="13"/>
        <v>922</v>
      </c>
      <c r="U42" s="178">
        <f t="shared" si="13"/>
        <v>1322</v>
      </c>
      <c r="V42" s="178">
        <f t="shared" si="13"/>
        <v>625</v>
      </c>
      <c r="W42" s="178">
        <f t="shared" si="13"/>
        <v>682</v>
      </c>
      <c r="X42" s="178">
        <f t="shared" si="13"/>
        <v>360</v>
      </c>
      <c r="Y42" s="178">
        <f t="shared" si="13"/>
        <v>7815</v>
      </c>
      <c r="Z42" s="178">
        <f t="shared" si="13"/>
        <v>3659</v>
      </c>
      <c r="AA42" s="94" t="s">
        <v>332</v>
      </c>
      <c r="AB42" s="178">
        <f t="shared" ref="AB42:AG42" si="14">SUM(AB46:AB52)</f>
        <v>0</v>
      </c>
      <c r="AC42" s="178">
        <f t="shared" si="14"/>
        <v>0</v>
      </c>
      <c r="AD42" s="178">
        <f t="shared" si="14"/>
        <v>0</v>
      </c>
      <c r="AE42" s="178">
        <f t="shared" si="14"/>
        <v>0</v>
      </c>
      <c r="AF42" s="178">
        <f t="shared" si="14"/>
        <v>0</v>
      </c>
      <c r="AG42" s="178">
        <f t="shared" si="14"/>
        <v>0</v>
      </c>
      <c r="AH42" s="178">
        <f t="shared" ref="AH42:AS42" si="15">SUM(AH44:AH52)</f>
        <v>1442</v>
      </c>
      <c r="AI42" s="178">
        <f t="shared" si="15"/>
        <v>1123</v>
      </c>
      <c r="AJ42" s="178">
        <f t="shared" si="15"/>
        <v>319</v>
      </c>
      <c r="AK42" s="178">
        <f t="shared" si="15"/>
        <v>0</v>
      </c>
      <c r="AL42" s="178">
        <f t="shared" si="15"/>
        <v>1</v>
      </c>
      <c r="AM42" s="178">
        <f t="shared" si="15"/>
        <v>0</v>
      </c>
      <c r="AN42" s="178">
        <f t="shared" si="15"/>
        <v>1283</v>
      </c>
      <c r="AO42" s="178">
        <f t="shared" si="15"/>
        <v>1285</v>
      </c>
      <c r="AP42" s="178">
        <f t="shared" si="15"/>
        <v>161</v>
      </c>
      <c r="AQ42" s="178">
        <f t="shared" si="15"/>
        <v>281</v>
      </c>
      <c r="AR42" s="178">
        <f t="shared" si="15"/>
        <v>270</v>
      </c>
      <c r="AS42" s="178">
        <f t="shared" si="15"/>
        <v>11</v>
      </c>
    </row>
    <row r="43" spans="1:45" ht="13" x14ac:dyDescent="0.3">
      <c r="A43" s="95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95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8"/>
      <c r="Z43" s="178"/>
      <c r="AA43" s="95"/>
      <c r="AB43" s="95"/>
      <c r="AC43" s="95"/>
      <c r="AD43" s="95"/>
      <c r="AE43" s="95"/>
      <c r="AF43" s="95"/>
      <c r="AG43" s="179"/>
      <c r="AH43" s="95"/>
      <c r="AI43" s="95"/>
      <c r="AJ43" s="95"/>
      <c r="AK43" s="179"/>
      <c r="AL43" s="95"/>
      <c r="AM43" s="95"/>
      <c r="AN43" s="179"/>
      <c r="AO43" s="179"/>
      <c r="AP43" s="95"/>
      <c r="AQ43" s="129"/>
      <c r="AR43" s="122"/>
      <c r="AS43" s="122"/>
    </row>
    <row r="44" spans="1:45" ht="15.75" customHeight="1" x14ac:dyDescent="0.3">
      <c r="A44" s="95" t="s">
        <v>102</v>
      </c>
      <c r="B44" s="179">
        <v>2449</v>
      </c>
      <c r="C44" s="179">
        <v>1212</v>
      </c>
      <c r="D44" s="179">
        <v>1940</v>
      </c>
      <c r="E44" s="179">
        <v>1042</v>
      </c>
      <c r="F44" s="179">
        <v>1953</v>
      </c>
      <c r="G44" s="179">
        <v>1003</v>
      </c>
      <c r="H44" s="179">
        <v>1694</v>
      </c>
      <c r="I44" s="179">
        <v>864</v>
      </c>
      <c r="J44" s="179">
        <v>1480</v>
      </c>
      <c r="K44" s="179">
        <v>812</v>
      </c>
      <c r="L44" s="178">
        <f t="shared" ref="L44:M46" si="16">+B44+D44+F44+H44+J44</f>
        <v>9516</v>
      </c>
      <c r="M44" s="178">
        <f t="shared" si="16"/>
        <v>4933</v>
      </c>
      <c r="N44" s="95" t="s">
        <v>102</v>
      </c>
      <c r="O44" s="179">
        <v>248</v>
      </c>
      <c r="P44" s="179">
        <v>102</v>
      </c>
      <c r="Q44" s="179">
        <v>253</v>
      </c>
      <c r="R44" s="179">
        <v>115</v>
      </c>
      <c r="S44" s="179">
        <v>311</v>
      </c>
      <c r="T44" s="179">
        <v>130</v>
      </c>
      <c r="U44" s="179">
        <v>234</v>
      </c>
      <c r="V44" s="179">
        <v>108</v>
      </c>
      <c r="W44" s="179">
        <v>68</v>
      </c>
      <c r="X44" s="179">
        <v>29</v>
      </c>
      <c r="Y44" s="178">
        <f>+O44+Q44+S44+U44+W44</f>
        <v>1114</v>
      </c>
      <c r="Z44" s="178">
        <f>+P44+R44+T44+V44+X44</f>
        <v>484</v>
      </c>
      <c r="AA44" s="95" t="s">
        <v>102</v>
      </c>
      <c r="AB44" s="95"/>
      <c r="AC44" s="95"/>
      <c r="AD44" s="95"/>
      <c r="AE44" s="95"/>
      <c r="AF44" s="95"/>
      <c r="AG44" s="179"/>
      <c r="AH44" s="179">
        <f>AI44+AJ44</f>
        <v>281</v>
      </c>
      <c r="AI44" s="179">
        <v>259</v>
      </c>
      <c r="AJ44" s="179">
        <v>22</v>
      </c>
      <c r="AK44" s="179">
        <v>0</v>
      </c>
      <c r="AL44" s="179">
        <v>0</v>
      </c>
      <c r="AM44" s="179">
        <v>0</v>
      </c>
      <c r="AN44" s="179">
        <v>276</v>
      </c>
      <c r="AO44" s="173">
        <v>276</v>
      </c>
      <c r="AP44" s="95">
        <v>60</v>
      </c>
      <c r="AQ44" s="95">
        <v>36</v>
      </c>
      <c r="AR44" s="122">
        <v>36</v>
      </c>
      <c r="AS44" s="122"/>
    </row>
    <row r="45" spans="1:45" ht="15.75" customHeight="1" x14ac:dyDescent="0.3">
      <c r="A45" s="95" t="s">
        <v>103</v>
      </c>
      <c r="B45" s="179">
        <v>469</v>
      </c>
      <c r="C45" s="179">
        <v>245</v>
      </c>
      <c r="D45" s="179">
        <v>326</v>
      </c>
      <c r="E45" s="179">
        <v>166</v>
      </c>
      <c r="F45" s="179">
        <v>293</v>
      </c>
      <c r="G45" s="179">
        <v>149</v>
      </c>
      <c r="H45" s="179">
        <v>170</v>
      </c>
      <c r="I45" s="179">
        <v>84</v>
      </c>
      <c r="J45" s="179">
        <v>123</v>
      </c>
      <c r="K45" s="179">
        <v>75</v>
      </c>
      <c r="L45" s="178">
        <f t="shared" si="16"/>
        <v>1381</v>
      </c>
      <c r="M45" s="178">
        <f t="shared" si="16"/>
        <v>719</v>
      </c>
      <c r="N45" s="95" t="s">
        <v>103</v>
      </c>
      <c r="O45" s="179">
        <v>47</v>
      </c>
      <c r="P45" s="179">
        <v>14</v>
      </c>
      <c r="Q45" s="179">
        <v>50</v>
      </c>
      <c r="R45" s="179">
        <v>24</v>
      </c>
      <c r="S45" s="179">
        <v>39</v>
      </c>
      <c r="T45" s="179">
        <v>18</v>
      </c>
      <c r="U45" s="179">
        <v>38</v>
      </c>
      <c r="V45" s="179">
        <v>18</v>
      </c>
      <c r="W45" s="179">
        <v>10</v>
      </c>
      <c r="X45" s="179">
        <v>6</v>
      </c>
      <c r="Y45" s="178">
        <f>+O45+Q45+S45+U45+W45</f>
        <v>184</v>
      </c>
      <c r="Z45" s="178">
        <f>+P45+R45+T45+V45+X45</f>
        <v>80</v>
      </c>
      <c r="AA45" s="95" t="s">
        <v>103</v>
      </c>
      <c r="AB45" s="95"/>
      <c r="AC45" s="95"/>
      <c r="AD45" s="95"/>
      <c r="AE45" s="95"/>
      <c r="AF45" s="95"/>
      <c r="AG45" s="179"/>
      <c r="AH45" s="179">
        <f>AI45+AJ45</f>
        <v>46</v>
      </c>
      <c r="AI45" s="179">
        <v>20</v>
      </c>
      <c r="AJ45" s="179">
        <v>26</v>
      </c>
      <c r="AK45" s="179">
        <v>0</v>
      </c>
      <c r="AL45" s="179">
        <v>0</v>
      </c>
      <c r="AM45" s="179">
        <v>0</v>
      </c>
      <c r="AN45" s="179">
        <v>45</v>
      </c>
      <c r="AO45" s="173">
        <v>45</v>
      </c>
      <c r="AP45" s="95">
        <v>2</v>
      </c>
      <c r="AQ45" s="95">
        <v>12</v>
      </c>
      <c r="AR45" s="122">
        <v>12</v>
      </c>
      <c r="AS45" s="122"/>
    </row>
    <row r="46" spans="1:45" ht="15.75" customHeight="1" x14ac:dyDescent="0.3">
      <c r="A46" s="95" t="s">
        <v>98</v>
      </c>
      <c r="B46" s="179">
        <v>977</v>
      </c>
      <c r="C46" s="179">
        <v>474</v>
      </c>
      <c r="D46" s="179">
        <v>803</v>
      </c>
      <c r="E46" s="179">
        <v>430</v>
      </c>
      <c r="F46" s="179">
        <v>865</v>
      </c>
      <c r="G46" s="179">
        <v>428</v>
      </c>
      <c r="H46" s="179">
        <v>703</v>
      </c>
      <c r="I46" s="179">
        <v>362</v>
      </c>
      <c r="J46" s="179">
        <v>740</v>
      </c>
      <c r="K46" s="179">
        <v>389</v>
      </c>
      <c r="L46" s="178">
        <f t="shared" si="16"/>
        <v>4088</v>
      </c>
      <c r="M46" s="178">
        <f t="shared" si="16"/>
        <v>2083</v>
      </c>
      <c r="N46" s="95" t="s">
        <v>98</v>
      </c>
      <c r="O46" s="179">
        <v>154</v>
      </c>
      <c r="P46" s="179">
        <v>75</v>
      </c>
      <c r="Q46" s="179">
        <v>94</v>
      </c>
      <c r="R46" s="179">
        <v>40</v>
      </c>
      <c r="S46" s="179">
        <v>153</v>
      </c>
      <c r="T46" s="179">
        <v>74</v>
      </c>
      <c r="U46" s="179">
        <v>92</v>
      </c>
      <c r="V46" s="179">
        <v>44</v>
      </c>
      <c r="W46" s="179">
        <v>59</v>
      </c>
      <c r="X46" s="179">
        <v>36</v>
      </c>
      <c r="Y46" s="178">
        <f t="shared" ref="Y46:Y52" si="17">+O46+Q46+S46+U46+W46</f>
        <v>552</v>
      </c>
      <c r="Z46" s="178">
        <f t="shared" ref="Z46:Z52" si="18">+P46+R46+T46+V46+X46</f>
        <v>269</v>
      </c>
      <c r="AA46" s="95" t="s">
        <v>98</v>
      </c>
      <c r="AB46" s="95"/>
      <c r="AC46" s="95"/>
      <c r="AD46" s="95"/>
      <c r="AE46" s="95"/>
      <c r="AF46" s="95"/>
      <c r="AG46" s="179"/>
      <c r="AH46" s="179">
        <f t="shared" ref="AH46:AH52" si="19">AI46+AJ46</f>
        <v>140</v>
      </c>
      <c r="AI46" s="179">
        <v>125</v>
      </c>
      <c r="AJ46" s="179">
        <v>15</v>
      </c>
      <c r="AK46" s="179">
        <v>0</v>
      </c>
      <c r="AL46" s="179">
        <v>0</v>
      </c>
      <c r="AM46" s="179">
        <v>0</v>
      </c>
      <c r="AN46" s="179">
        <v>125</v>
      </c>
      <c r="AO46" s="173">
        <v>126</v>
      </c>
      <c r="AP46" s="95">
        <v>12</v>
      </c>
      <c r="AQ46" s="95">
        <v>22</v>
      </c>
      <c r="AR46" s="122">
        <v>22</v>
      </c>
      <c r="AS46" s="122"/>
    </row>
    <row r="47" spans="1:45" ht="15.75" customHeight="1" x14ac:dyDescent="0.3">
      <c r="A47" s="131" t="s">
        <v>99</v>
      </c>
      <c r="B47" s="179">
        <v>1746</v>
      </c>
      <c r="C47" s="179">
        <v>903</v>
      </c>
      <c r="D47" s="179">
        <v>1597</v>
      </c>
      <c r="E47" s="179">
        <v>817</v>
      </c>
      <c r="F47" s="179">
        <v>1583</v>
      </c>
      <c r="G47" s="179">
        <v>825</v>
      </c>
      <c r="H47" s="179">
        <v>1244</v>
      </c>
      <c r="I47" s="179">
        <v>637</v>
      </c>
      <c r="J47" s="179">
        <v>1179</v>
      </c>
      <c r="K47" s="179">
        <v>622</v>
      </c>
      <c r="L47" s="178">
        <f t="shared" ref="L47:L52" si="20">+B47+D47+F47+H47+J47</f>
        <v>7349</v>
      </c>
      <c r="M47" s="178">
        <f t="shared" ref="M47:M52" si="21">+C47+E47+G47+I47+K47</f>
        <v>3804</v>
      </c>
      <c r="N47" s="131" t="s">
        <v>99</v>
      </c>
      <c r="O47" s="179">
        <v>227</v>
      </c>
      <c r="P47" s="179">
        <v>109</v>
      </c>
      <c r="Q47" s="179">
        <v>222</v>
      </c>
      <c r="R47" s="179">
        <v>107</v>
      </c>
      <c r="S47" s="179">
        <v>238</v>
      </c>
      <c r="T47" s="179">
        <v>117</v>
      </c>
      <c r="U47" s="179">
        <v>179</v>
      </c>
      <c r="V47" s="179">
        <v>87</v>
      </c>
      <c r="W47" s="179">
        <v>111</v>
      </c>
      <c r="X47" s="179">
        <v>65</v>
      </c>
      <c r="Y47" s="178">
        <f t="shared" si="17"/>
        <v>977</v>
      </c>
      <c r="Z47" s="178">
        <f t="shared" si="18"/>
        <v>485</v>
      </c>
      <c r="AA47" s="131" t="s">
        <v>99</v>
      </c>
      <c r="AB47" s="95"/>
      <c r="AC47" s="95"/>
      <c r="AD47" s="95"/>
      <c r="AE47" s="95"/>
      <c r="AF47" s="95"/>
      <c r="AG47" s="179"/>
      <c r="AH47" s="179">
        <f t="shared" si="19"/>
        <v>193</v>
      </c>
      <c r="AI47" s="179">
        <v>180</v>
      </c>
      <c r="AJ47" s="179">
        <v>13</v>
      </c>
      <c r="AK47" s="179">
        <v>0</v>
      </c>
      <c r="AL47" s="179">
        <v>0</v>
      </c>
      <c r="AM47" s="179">
        <v>0</v>
      </c>
      <c r="AN47" s="179">
        <v>175</v>
      </c>
      <c r="AO47" s="173">
        <v>175</v>
      </c>
      <c r="AP47" s="95">
        <v>20</v>
      </c>
      <c r="AQ47" s="95">
        <v>35</v>
      </c>
      <c r="AR47" s="122">
        <v>35</v>
      </c>
      <c r="AS47" s="122"/>
    </row>
    <row r="48" spans="1:45" ht="15.75" customHeight="1" x14ac:dyDescent="0.3">
      <c r="A48" s="95" t="s">
        <v>100</v>
      </c>
      <c r="B48" s="179">
        <v>1726</v>
      </c>
      <c r="C48" s="179">
        <v>843</v>
      </c>
      <c r="D48" s="179">
        <v>1167</v>
      </c>
      <c r="E48" s="179">
        <v>606</v>
      </c>
      <c r="F48" s="179">
        <v>1175</v>
      </c>
      <c r="G48" s="179">
        <v>632</v>
      </c>
      <c r="H48" s="179">
        <v>1049</v>
      </c>
      <c r="I48" s="179">
        <v>566</v>
      </c>
      <c r="J48" s="179">
        <v>937</v>
      </c>
      <c r="K48" s="179">
        <v>471</v>
      </c>
      <c r="L48" s="178">
        <f t="shared" si="20"/>
        <v>6054</v>
      </c>
      <c r="M48" s="178">
        <f t="shared" si="21"/>
        <v>3118</v>
      </c>
      <c r="N48" s="95" t="s">
        <v>100</v>
      </c>
      <c r="O48" s="179">
        <v>306</v>
      </c>
      <c r="P48" s="179">
        <v>133</v>
      </c>
      <c r="Q48" s="179">
        <v>211</v>
      </c>
      <c r="R48" s="179">
        <v>105</v>
      </c>
      <c r="S48" s="179">
        <v>242</v>
      </c>
      <c r="T48" s="179">
        <v>131</v>
      </c>
      <c r="U48" s="179">
        <v>182</v>
      </c>
      <c r="V48" s="179">
        <v>90</v>
      </c>
      <c r="W48" s="179">
        <v>171</v>
      </c>
      <c r="X48" s="179">
        <v>89</v>
      </c>
      <c r="Y48" s="178">
        <f t="shared" si="17"/>
        <v>1112</v>
      </c>
      <c r="Z48" s="178">
        <f t="shared" si="18"/>
        <v>548</v>
      </c>
      <c r="AA48" s="95" t="s">
        <v>100</v>
      </c>
      <c r="AB48" s="95"/>
      <c r="AC48" s="95"/>
      <c r="AD48" s="95"/>
      <c r="AE48" s="95"/>
      <c r="AF48" s="95"/>
      <c r="AG48" s="179"/>
      <c r="AH48" s="179">
        <f t="shared" si="19"/>
        <v>130</v>
      </c>
      <c r="AI48" s="179">
        <v>68</v>
      </c>
      <c r="AJ48" s="179">
        <v>62</v>
      </c>
      <c r="AK48" s="179">
        <v>0</v>
      </c>
      <c r="AL48" s="179">
        <v>0</v>
      </c>
      <c r="AM48" s="179">
        <v>0</v>
      </c>
      <c r="AN48" s="179">
        <v>108</v>
      </c>
      <c r="AO48" s="173">
        <v>108</v>
      </c>
      <c r="AP48" s="95">
        <v>4</v>
      </c>
      <c r="AQ48" s="95">
        <v>26</v>
      </c>
      <c r="AR48" s="122">
        <v>26</v>
      </c>
      <c r="AS48" s="122"/>
    </row>
    <row r="49" spans="1:45" ht="15.75" customHeight="1" x14ac:dyDescent="0.3">
      <c r="A49" s="95" t="s">
        <v>101</v>
      </c>
      <c r="B49" s="179">
        <v>1144</v>
      </c>
      <c r="C49" s="179">
        <v>568</v>
      </c>
      <c r="D49" s="179">
        <v>697</v>
      </c>
      <c r="E49" s="179">
        <v>346</v>
      </c>
      <c r="F49" s="179">
        <v>669</v>
      </c>
      <c r="G49" s="179">
        <v>338</v>
      </c>
      <c r="H49" s="179">
        <v>515</v>
      </c>
      <c r="I49" s="179">
        <v>246</v>
      </c>
      <c r="J49" s="179">
        <v>333</v>
      </c>
      <c r="K49" s="179">
        <v>163</v>
      </c>
      <c r="L49" s="178">
        <f t="shared" si="20"/>
        <v>3358</v>
      </c>
      <c r="M49" s="178">
        <f t="shared" si="21"/>
        <v>1661</v>
      </c>
      <c r="N49" s="95" t="s">
        <v>101</v>
      </c>
      <c r="O49" s="179">
        <v>169</v>
      </c>
      <c r="P49" s="179">
        <v>81</v>
      </c>
      <c r="Q49" s="179">
        <v>115</v>
      </c>
      <c r="R49" s="179">
        <v>61</v>
      </c>
      <c r="S49" s="179">
        <v>104</v>
      </c>
      <c r="T49" s="179">
        <v>51</v>
      </c>
      <c r="U49" s="179">
        <v>90</v>
      </c>
      <c r="V49" s="179">
        <v>39</v>
      </c>
      <c r="W49" s="179">
        <v>41</v>
      </c>
      <c r="X49" s="179">
        <v>19</v>
      </c>
      <c r="Y49" s="178">
        <f t="shared" si="17"/>
        <v>519</v>
      </c>
      <c r="Z49" s="178">
        <f t="shared" si="18"/>
        <v>251</v>
      </c>
      <c r="AA49" s="95" t="s">
        <v>101</v>
      </c>
      <c r="AB49" s="95"/>
      <c r="AC49" s="95"/>
      <c r="AD49" s="95"/>
      <c r="AE49" s="95"/>
      <c r="AF49" s="95"/>
      <c r="AG49" s="179"/>
      <c r="AH49" s="179">
        <f t="shared" si="19"/>
        <v>105</v>
      </c>
      <c r="AI49" s="179">
        <v>72</v>
      </c>
      <c r="AJ49" s="179">
        <v>33</v>
      </c>
      <c r="AK49" s="179">
        <v>0</v>
      </c>
      <c r="AL49" s="179">
        <v>1</v>
      </c>
      <c r="AM49" s="179">
        <v>0</v>
      </c>
      <c r="AN49" s="179">
        <v>89</v>
      </c>
      <c r="AO49" s="173">
        <v>90</v>
      </c>
      <c r="AP49" s="95">
        <v>11</v>
      </c>
      <c r="AQ49" s="95">
        <v>22</v>
      </c>
      <c r="AR49" s="122">
        <v>22</v>
      </c>
      <c r="AS49" s="122"/>
    </row>
    <row r="50" spans="1:45" s="128" customFormat="1" ht="15.75" customHeight="1" x14ac:dyDescent="0.3">
      <c r="A50" s="131" t="s">
        <v>104</v>
      </c>
      <c r="B50" s="179">
        <v>1068</v>
      </c>
      <c r="C50" s="179">
        <v>546</v>
      </c>
      <c r="D50" s="179">
        <v>1004</v>
      </c>
      <c r="E50" s="179">
        <v>529</v>
      </c>
      <c r="F50" s="179">
        <v>942</v>
      </c>
      <c r="G50" s="179">
        <v>482</v>
      </c>
      <c r="H50" s="179">
        <v>852</v>
      </c>
      <c r="I50" s="179">
        <v>463</v>
      </c>
      <c r="J50" s="179">
        <v>701</v>
      </c>
      <c r="K50" s="179">
        <v>366</v>
      </c>
      <c r="L50" s="178">
        <f t="shared" si="20"/>
        <v>4567</v>
      </c>
      <c r="M50" s="178">
        <f t="shared" si="21"/>
        <v>2386</v>
      </c>
      <c r="N50" s="131" t="s">
        <v>104</v>
      </c>
      <c r="O50" s="179">
        <v>83</v>
      </c>
      <c r="P50" s="179">
        <v>40</v>
      </c>
      <c r="Q50" s="179">
        <v>65</v>
      </c>
      <c r="R50" s="179">
        <v>26</v>
      </c>
      <c r="S50" s="179">
        <v>101</v>
      </c>
      <c r="T50" s="179">
        <v>59</v>
      </c>
      <c r="U50" s="179">
        <v>118</v>
      </c>
      <c r="V50" s="179">
        <v>57</v>
      </c>
      <c r="W50" s="179">
        <v>35</v>
      </c>
      <c r="X50" s="179">
        <v>15</v>
      </c>
      <c r="Y50" s="178">
        <f t="shared" si="17"/>
        <v>402</v>
      </c>
      <c r="Z50" s="178">
        <f t="shared" si="18"/>
        <v>197</v>
      </c>
      <c r="AA50" s="131" t="s">
        <v>104</v>
      </c>
      <c r="AB50" s="95"/>
      <c r="AC50" s="95"/>
      <c r="AD50" s="95"/>
      <c r="AE50" s="95"/>
      <c r="AF50" s="95"/>
      <c r="AG50" s="179"/>
      <c r="AH50" s="179">
        <f t="shared" si="19"/>
        <v>118</v>
      </c>
      <c r="AI50" s="179">
        <v>113</v>
      </c>
      <c r="AJ50" s="179">
        <v>5</v>
      </c>
      <c r="AK50" s="179">
        <v>0</v>
      </c>
      <c r="AL50" s="179">
        <v>0</v>
      </c>
      <c r="AM50" s="179">
        <v>0</v>
      </c>
      <c r="AN50" s="179">
        <v>100</v>
      </c>
      <c r="AO50" s="179">
        <v>100</v>
      </c>
      <c r="AP50" s="95">
        <v>24</v>
      </c>
      <c r="AQ50" s="95">
        <v>20</v>
      </c>
      <c r="AR50" s="95">
        <v>20</v>
      </c>
      <c r="AS50" s="95"/>
    </row>
    <row r="51" spans="1:45" s="128" customFormat="1" ht="15.75" customHeight="1" x14ac:dyDescent="0.3">
      <c r="A51" s="95" t="s">
        <v>105</v>
      </c>
      <c r="B51" s="179">
        <v>3508</v>
      </c>
      <c r="C51" s="179">
        <v>1746</v>
      </c>
      <c r="D51" s="179">
        <v>2623</v>
      </c>
      <c r="E51" s="179">
        <v>1323</v>
      </c>
      <c r="F51" s="179">
        <v>2296</v>
      </c>
      <c r="G51" s="179">
        <v>1191</v>
      </c>
      <c r="H51" s="179">
        <v>1829</v>
      </c>
      <c r="I51" s="179">
        <v>936</v>
      </c>
      <c r="J51" s="179">
        <v>1456</v>
      </c>
      <c r="K51" s="179">
        <v>791</v>
      </c>
      <c r="L51" s="178">
        <f t="shared" si="20"/>
        <v>11712</v>
      </c>
      <c r="M51" s="178">
        <f t="shared" si="21"/>
        <v>5987</v>
      </c>
      <c r="N51" s="95" t="s">
        <v>105</v>
      </c>
      <c r="O51" s="179">
        <v>664</v>
      </c>
      <c r="P51" s="179">
        <v>276</v>
      </c>
      <c r="Q51" s="179">
        <v>431</v>
      </c>
      <c r="R51" s="179">
        <v>189</v>
      </c>
      <c r="S51" s="179">
        <v>470</v>
      </c>
      <c r="T51" s="179">
        <v>232</v>
      </c>
      <c r="U51" s="179">
        <v>269</v>
      </c>
      <c r="V51" s="179">
        <v>128</v>
      </c>
      <c r="W51" s="179">
        <v>137</v>
      </c>
      <c r="X51" s="179">
        <v>65</v>
      </c>
      <c r="Y51" s="178">
        <f t="shared" si="17"/>
        <v>1971</v>
      </c>
      <c r="Z51" s="178">
        <f t="shared" si="18"/>
        <v>890</v>
      </c>
      <c r="AA51" s="95" t="s">
        <v>105</v>
      </c>
      <c r="AB51" s="95"/>
      <c r="AC51" s="95"/>
      <c r="AD51" s="95"/>
      <c r="AE51" s="95"/>
      <c r="AF51" s="95"/>
      <c r="AG51" s="179"/>
      <c r="AH51" s="179">
        <f t="shared" si="19"/>
        <v>301</v>
      </c>
      <c r="AI51" s="179">
        <v>218</v>
      </c>
      <c r="AJ51" s="179">
        <v>83</v>
      </c>
      <c r="AK51" s="179">
        <v>0</v>
      </c>
      <c r="AL51" s="179">
        <v>0</v>
      </c>
      <c r="AM51" s="179">
        <v>0</v>
      </c>
      <c r="AN51" s="179">
        <v>258</v>
      </c>
      <c r="AO51" s="179">
        <v>258</v>
      </c>
      <c r="AP51" s="95">
        <v>26</v>
      </c>
      <c r="AQ51" s="95">
        <v>78</v>
      </c>
      <c r="AR51" s="95">
        <v>67</v>
      </c>
      <c r="AS51" s="95">
        <v>11</v>
      </c>
    </row>
    <row r="52" spans="1:45" s="128" customFormat="1" ht="15.75" customHeight="1" x14ac:dyDescent="0.3">
      <c r="A52" s="95" t="s">
        <v>106</v>
      </c>
      <c r="B52" s="179">
        <v>1698</v>
      </c>
      <c r="C52" s="179">
        <v>874</v>
      </c>
      <c r="D52" s="179">
        <v>1297</v>
      </c>
      <c r="E52" s="179">
        <v>633</v>
      </c>
      <c r="F52" s="179">
        <v>1243</v>
      </c>
      <c r="G52" s="179">
        <v>584</v>
      </c>
      <c r="H52" s="179">
        <v>734</v>
      </c>
      <c r="I52" s="179">
        <v>351</v>
      </c>
      <c r="J52" s="179">
        <v>483</v>
      </c>
      <c r="K52" s="179">
        <v>282</v>
      </c>
      <c r="L52" s="178">
        <f t="shared" si="20"/>
        <v>5455</v>
      </c>
      <c r="M52" s="178">
        <f t="shared" si="21"/>
        <v>2724</v>
      </c>
      <c r="N52" s="95" t="s">
        <v>106</v>
      </c>
      <c r="O52" s="179">
        <v>318</v>
      </c>
      <c r="P52" s="179">
        <v>145</v>
      </c>
      <c r="Q52" s="179">
        <v>215</v>
      </c>
      <c r="R52" s="179">
        <v>110</v>
      </c>
      <c r="S52" s="179">
        <v>281</v>
      </c>
      <c r="T52" s="179">
        <v>110</v>
      </c>
      <c r="U52" s="179">
        <v>120</v>
      </c>
      <c r="V52" s="179">
        <v>54</v>
      </c>
      <c r="W52" s="179">
        <v>50</v>
      </c>
      <c r="X52" s="179">
        <v>36</v>
      </c>
      <c r="Y52" s="178">
        <f t="shared" si="17"/>
        <v>984</v>
      </c>
      <c r="Z52" s="178">
        <f t="shared" si="18"/>
        <v>455</v>
      </c>
      <c r="AA52" s="95" t="s">
        <v>106</v>
      </c>
      <c r="AB52" s="95"/>
      <c r="AC52" s="95"/>
      <c r="AD52" s="95"/>
      <c r="AE52" s="95"/>
      <c r="AF52" s="95"/>
      <c r="AG52" s="179"/>
      <c r="AH52" s="179">
        <f t="shared" si="19"/>
        <v>128</v>
      </c>
      <c r="AI52" s="179">
        <v>68</v>
      </c>
      <c r="AJ52" s="179">
        <v>60</v>
      </c>
      <c r="AK52" s="179">
        <v>0</v>
      </c>
      <c r="AL52" s="179">
        <v>0</v>
      </c>
      <c r="AM52" s="179">
        <v>0</v>
      </c>
      <c r="AN52" s="179">
        <v>107</v>
      </c>
      <c r="AO52" s="179">
        <v>107</v>
      </c>
      <c r="AP52" s="95">
        <v>2</v>
      </c>
      <c r="AQ52" s="95">
        <v>30</v>
      </c>
      <c r="AR52" s="95">
        <v>30</v>
      </c>
      <c r="AS52" s="95"/>
    </row>
    <row r="53" spans="1:45" s="128" customFormat="1" ht="10.5" customHeight="1" x14ac:dyDescent="0.25">
      <c r="A53" s="119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19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19"/>
      <c r="AB53" s="119"/>
      <c r="AC53" s="119"/>
      <c r="AD53" s="119"/>
      <c r="AE53" s="119"/>
      <c r="AF53" s="119"/>
      <c r="AG53" s="180"/>
      <c r="AH53" s="119"/>
      <c r="AI53" s="119"/>
      <c r="AJ53" s="119"/>
      <c r="AK53" s="180"/>
      <c r="AL53" s="119"/>
      <c r="AM53" s="119"/>
      <c r="AN53" s="180"/>
      <c r="AO53" s="180"/>
      <c r="AP53" s="119"/>
      <c r="AQ53" s="119"/>
      <c r="AR53" s="119"/>
      <c r="AS53" s="119"/>
    </row>
    <row r="54" spans="1:45" s="128" customFormat="1" ht="6.75" customHeight="1" x14ac:dyDescent="0.25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G54" s="176"/>
      <c r="AK54" s="176"/>
      <c r="AN54" s="176"/>
      <c r="AO54" s="176"/>
    </row>
    <row r="55" spans="1:45" s="128" customFormat="1" x14ac:dyDescent="0.25">
      <c r="A55" s="112" t="s">
        <v>210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12" t="s">
        <v>205</v>
      </c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12" t="s">
        <v>561</v>
      </c>
      <c r="AB55" s="112"/>
      <c r="AC55" s="112"/>
      <c r="AD55" s="112"/>
      <c r="AE55" s="112"/>
      <c r="AF55" s="112"/>
      <c r="AG55" s="152"/>
      <c r="AH55" s="112"/>
      <c r="AI55" s="112"/>
      <c r="AJ55" s="112"/>
      <c r="AK55" s="152"/>
      <c r="AL55" s="112"/>
      <c r="AM55" s="112"/>
      <c r="AN55" s="152"/>
      <c r="AO55" s="152"/>
      <c r="AP55" s="112"/>
      <c r="AQ55" s="112"/>
      <c r="AR55" s="112"/>
      <c r="AS55" s="112"/>
    </row>
    <row r="56" spans="1:45" x14ac:dyDescent="0.25">
      <c r="A56" s="112" t="s">
        <v>11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12" t="s">
        <v>11</v>
      </c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12" t="s">
        <v>24</v>
      </c>
      <c r="AB56" s="112"/>
      <c r="AC56" s="112"/>
      <c r="AD56" s="112"/>
      <c r="AE56" s="112"/>
      <c r="AF56" s="112"/>
      <c r="AG56" s="152"/>
      <c r="AH56" s="112"/>
      <c r="AI56" s="112"/>
      <c r="AJ56" s="112"/>
      <c r="AK56" s="152"/>
      <c r="AL56" s="112"/>
      <c r="AM56" s="112"/>
      <c r="AN56" s="152"/>
      <c r="AO56" s="152"/>
      <c r="AP56" s="112"/>
      <c r="AQ56" s="112"/>
      <c r="AR56" s="113"/>
      <c r="AS56" s="113"/>
    </row>
    <row r="57" spans="1:45" x14ac:dyDescent="0.25">
      <c r="A57" s="112" t="s">
        <v>149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12" t="s">
        <v>149</v>
      </c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12" t="s">
        <v>149</v>
      </c>
      <c r="AB57" s="112"/>
      <c r="AC57" s="112"/>
      <c r="AD57" s="112"/>
      <c r="AE57" s="112"/>
      <c r="AF57" s="112"/>
      <c r="AG57" s="152"/>
      <c r="AH57" s="112"/>
      <c r="AI57" s="112"/>
      <c r="AJ57" s="112"/>
      <c r="AK57" s="152"/>
      <c r="AL57" s="112"/>
      <c r="AM57" s="112"/>
      <c r="AN57" s="152"/>
      <c r="AO57" s="152"/>
      <c r="AP57" s="112"/>
      <c r="AQ57" s="112"/>
      <c r="AR57" s="113"/>
      <c r="AS57" s="113"/>
    </row>
    <row r="58" spans="1:45" ht="15" customHeight="1" x14ac:dyDescent="0.25">
      <c r="A58" s="115" t="s">
        <v>333</v>
      </c>
      <c r="B58" s="176"/>
      <c r="C58" s="176"/>
      <c r="D58" s="176"/>
      <c r="E58" s="176"/>
      <c r="F58" s="176"/>
      <c r="G58" s="176"/>
      <c r="H58" s="176"/>
      <c r="I58" s="176"/>
      <c r="J58" s="176" t="s">
        <v>323</v>
      </c>
      <c r="K58" s="176"/>
      <c r="L58" s="176"/>
      <c r="M58" s="176"/>
      <c r="N58" s="115" t="s">
        <v>333</v>
      </c>
      <c r="O58" s="176"/>
      <c r="P58" s="176"/>
      <c r="Q58" s="176"/>
      <c r="R58" s="176"/>
      <c r="S58" s="176"/>
      <c r="T58" s="176"/>
      <c r="U58" s="176"/>
      <c r="V58" s="176"/>
      <c r="W58" s="176" t="s">
        <v>323</v>
      </c>
      <c r="X58" s="176"/>
      <c r="Y58" s="176"/>
      <c r="Z58" s="176"/>
      <c r="AA58" s="115" t="s">
        <v>333</v>
      </c>
      <c r="AB58" s="128"/>
      <c r="AC58" s="128"/>
      <c r="AD58" s="128"/>
      <c r="AE58" s="128"/>
      <c r="AF58" s="128"/>
      <c r="AG58" s="176"/>
      <c r="AH58" s="128"/>
      <c r="AI58" s="128"/>
      <c r="AJ58" s="128"/>
      <c r="AK58" s="176"/>
      <c r="AL58" s="128"/>
      <c r="AM58" s="128"/>
      <c r="AN58" s="176"/>
      <c r="AO58" s="176"/>
      <c r="AP58" s="128"/>
      <c r="AQ58" s="128"/>
      <c r="AR58" s="176" t="s">
        <v>323</v>
      </c>
    </row>
    <row r="59" spans="1:45" x14ac:dyDescent="0.25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B59" s="128"/>
      <c r="AC59" s="128"/>
      <c r="AD59" s="128"/>
      <c r="AE59" s="128"/>
      <c r="AF59" s="128"/>
      <c r="AG59" s="176"/>
      <c r="AH59" s="128"/>
      <c r="AI59" s="128"/>
      <c r="AJ59" s="128"/>
      <c r="AK59" s="176"/>
      <c r="AL59" s="128"/>
      <c r="AM59" s="128"/>
      <c r="AN59" s="176"/>
      <c r="AO59" s="176"/>
      <c r="AP59" s="128"/>
      <c r="AQ59" s="128"/>
    </row>
    <row r="60" spans="1:45" ht="18.75" customHeight="1" x14ac:dyDescent="0.35">
      <c r="A60" s="116"/>
      <c r="B60" s="41" t="s">
        <v>325</v>
      </c>
      <c r="C60" s="97"/>
      <c r="D60" s="41" t="s">
        <v>326</v>
      </c>
      <c r="E60" s="97"/>
      <c r="F60" s="41" t="s">
        <v>327</v>
      </c>
      <c r="G60" s="97"/>
      <c r="H60" s="41" t="s">
        <v>328</v>
      </c>
      <c r="I60" s="97"/>
      <c r="J60" s="41" t="s">
        <v>329</v>
      </c>
      <c r="K60" s="97"/>
      <c r="L60" s="41" t="s">
        <v>157</v>
      </c>
      <c r="M60" s="97"/>
      <c r="N60" s="116"/>
      <c r="O60" s="41" t="s">
        <v>325</v>
      </c>
      <c r="P60" s="97"/>
      <c r="Q60" s="41" t="s">
        <v>326</v>
      </c>
      <c r="R60" s="97"/>
      <c r="S60" s="41" t="s">
        <v>327</v>
      </c>
      <c r="T60" s="97"/>
      <c r="U60" s="41" t="s">
        <v>328</v>
      </c>
      <c r="V60" s="97"/>
      <c r="W60" s="41" t="s">
        <v>329</v>
      </c>
      <c r="X60" s="97"/>
      <c r="Y60" s="41" t="s">
        <v>157</v>
      </c>
      <c r="Z60" s="97"/>
      <c r="AA60" s="359">
        <v>0</v>
      </c>
      <c r="AB60" s="457" t="s">
        <v>164</v>
      </c>
      <c r="AC60" s="457"/>
      <c r="AD60" s="457"/>
      <c r="AE60" s="457"/>
      <c r="AF60" s="457"/>
      <c r="AG60" s="458"/>
      <c r="AH60" s="306" t="s">
        <v>7</v>
      </c>
      <c r="AI60" s="355"/>
      <c r="AJ60" s="118"/>
      <c r="AK60" s="306" t="s">
        <v>527</v>
      </c>
      <c r="AL60" s="360"/>
      <c r="AM60" s="118"/>
      <c r="AN60" s="247"/>
      <c r="AO60" s="117"/>
      <c r="AP60" s="361" t="s">
        <v>528</v>
      </c>
      <c r="AQ60" s="306" t="s">
        <v>529</v>
      </c>
      <c r="AR60" s="355"/>
      <c r="AS60" s="362">
        <v>0</v>
      </c>
    </row>
    <row r="61" spans="1:45" ht="25.5" customHeight="1" x14ac:dyDescent="0.3">
      <c r="A61" s="119" t="s">
        <v>21</v>
      </c>
      <c r="B61" s="44" t="s">
        <v>375</v>
      </c>
      <c r="C61" s="44" t="s">
        <v>330</v>
      </c>
      <c r="D61" s="44" t="s">
        <v>375</v>
      </c>
      <c r="E61" s="44" t="s">
        <v>330</v>
      </c>
      <c r="F61" s="44" t="s">
        <v>375</v>
      </c>
      <c r="G61" s="44" t="s">
        <v>330</v>
      </c>
      <c r="H61" s="44" t="s">
        <v>375</v>
      </c>
      <c r="I61" s="44" t="s">
        <v>330</v>
      </c>
      <c r="J61" s="44" t="s">
        <v>375</v>
      </c>
      <c r="K61" s="44" t="s">
        <v>330</v>
      </c>
      <c r="L61" s="44" t="s">
        <v>375</v>
      </c>
      <c r="M61" s="44" t="s">
        <v>330</v>
      </c>
      <c r="N61" s="119" t="s">
        <v>21</v>
      </c>
      <c r="O61" s="44" t="s">
        <v>375</v>
      </c>
      <c r="P61" s="44" t="s">
        <v>330</v>
      </c>
      <c r="Q61" s="44" t="s">
        <v>375</v>
      </c>
      <c r="R61" s="44" t="s">
        <v>330</v>
      </c>
      <c r="S61" s="44" t="s">
        <v>375</v>
      </c>
      <c r="T61" s="44" t="s">
        <v>330</v>
      </c>
      <c r="U61" s="44" t="s">
        <v>375</v>
      </c>
      <c r="V61" s="44" t="s">
        <v>330</v>
      </c>
      <c r="W61" s="44" t="s">
        <v>375</v>
      </c>
      <c r="X61" s="44" t="s">
        <v>330</v>
      </c>
      <c r="Y61" s="44" t="s">
        <v>375</v>
      </c>
      <c r="Z61" s="44" t="s">
        <v>330</v>
      </c>
      <c r="AA61" s="363" t="s">
        <v>21</v>
      </c>
      <c r="AB61" s="248" t="s">
        <v>530</v>
      </c>
      <c r="AC61" s="248" t="s">
        <v>531</v>
      </c>
      <c r="AD61" s="248" t="s">
        <v>532</v>
      </c>
      <c r="AE61" s="248" t="s">
        <v>533</v>
      </c>
      <c r="AF61" s="248" t="s">
        <v>534</v>
      </c>
      <c r="AG61" s="315" t="s">
        <v>324</v>
      </c>
      <c r="AH61" s="315" t="s">
        <v>535</v>
      </c>
      <c r="AI61" s="364" t="s">
        <v>536</v>
      </c>
      <c r="AJ61" s="364" t="s">
        <v>537</v>
      </c>
      <c r="AK61" s="365" t="s">
        <v>538</v>
      </c>
      <c r="AL61" s="253" t="s">
        <v>539</v>
      </c>
      <c r="AM61" s="253" t="s">
        <v>346</v>
      </c>
      <c r="AN61" s="253" t="s">
        <v>544</v>
      </c>
      <c r="AO61" s="366" t="s">
        <v>541</v>
      </c>
      <c r="AP61" s="367" t="s">
        <v>158</v>
      </c>
      <c r="AQ61" s="368" t="s">
        <v>175</v>
      </c>
      <c r="AR61" s="307" t="s">
        <v>170</v>
      </c>
      <c r="AS61" s="368" t="s">
        <v>176</v>
      </c>
    </row>
    <row r="62" spans="1:45" x14ac:dyDescent="0.25">
      <c r="A62" s="95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95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16"/>
      <c r="AB62" s="238"/>
      <c r="AC62" s="238"/>
      <c r="AD62" s="238"/>
      <c r="AE62" s="238"/>
      <c r="AF62" s="116"/>
      <c r="AG62" s="109"/>
      <c r="AH62" s="251"/>
      <c r="AI62" s="251"/>
      <c r="AJ62" s="109"/>
      <c r="AK62" s="109"/>
      <c r="AL62" s="109"/>
      <c r="AM62" s="109"/>
      <c r="AN62" s="238"/>
      <c r="AO62" s="238"/>
      <c r="AP62" s="109"/>
      <c r="AQ62" s="120"/>
      <c r="AR62" s="305"/>
      <c r="AS62" s="305"/>
    </row>
    <row r="63" spans="1:45" ht="13" x14ac:dyDescent="0.3">
      <c r="A63" s="94" t="s">
        <v>332</v>
      </c>
      <c r="B63" s="178">
        <f>SUM(B65:B87)</f>
        <v>36324</v>
      </c>
      <c r="C63" s="178">
        <f t="shared" ref="C63:M63" si="22">SUM(C65:C87)</f>
        <v>17767</v>
      </c>
      <c r="D63" s="178">
        <f t="shared" si="22"/>
        <v>20763</v>
      </c>
      <c r="E63" s="178">
        <f t="shared" si="22"/>
        <v>10175</v>
      </c>
      <c r="F63" s="178">
        <f t="shared" si="22"/>
        <v>16404</v>
      </c>
      <c r="G63" s="178">
        <f t="shared" si="22"/>
        <v>8303</v>
      </c>
      <c r="H63" s="178">
        <f t="shared" si="22"/>
        <v>11632</v>
      </c>
      <c r="I63" s="178">
        <f t="shared" si="22"/>
        <v>5913</v>
      </c>
      <c r="J63" s="178">
        <f t="shared" si="22"/>
        <v>9270</v>
      </c>
      <c r="K63" s="178">
        <f t="shared" si="22"/>
        <v>4891</v>
      </c>
      <c r="L63" s="178">
        <f t="shared" si="22"/>
        <v>94393</v>
      </c>
      <c r="M63" s="178">
        <f t="shared" si="22"/>
        <v>47049</v>
      </c>
      <c r="N63" s="94" t="s">
        <v>332</v>
      </c>
      <c r="O63" s="178">
        <f>SUM(O65:O87)</f>
        <v>6256</v>
      </c>
      <c r="P63" s="178">
        <f t="shared" ref="P63:Z63" si="23">SUM(P65:P87)</f>
        <v>2915</v>
      </c>
      <c r="Q63" s="178">
        <f t="shared" si="23"/>
        <v>3647</v>
      </c>
      <c r="R63" s="178">
        <f t="shared" si="23"/>
        <v>1617</v>
      </c>
      <c r="S63" s="178">
        <f t="shared" si="23"/>
        <v>3235</v>
      </c>
      <c r="T63" s="178">
        <f t="shared" si="23"/>
        <v>1536</v>
      </c>
      <c r="U63" s="178">
        <f t="shared" si="23"/>
        <v>1805</v>
      </c>
      <c r="V63" s="178">
        <f t="shared" si="23"/>
        <v>861</v>
      </c>
      <c r="W63" s="178">
        <f t="shared" si="23"/>
        <v>1575</v>
      </c>
      <c r="X63" s="178">
        <f t="shared" si="23"/>
        <v>822</v>
      </c>
      <c r="Y63" s="178">
        <f t="shared" si="23"/>
        <v>16518</v>
      </c>
      <c r="Z63" s="178">
        <f t="shared" si="23"/>
        <v>7751</v>
      </c>
      <c r="AA63" s="94" t="s">
        <v>332</v>
      </c>
      <c r="AB63" s="178">
        <f t="shared" ref="AB63:AG63" si="24">SUM(AB67:AB87)</f>
        <v>0</v>
      </c>
      <c r="AC63" s="178">
        <f t="shared" si="24"/>
        <v>0</v>
      </c>
      <c r="AD63" s="178">
        <f t="shared" si="24"/>
        <v>0</v>
      </c>
      <c r="AE63" s="178">
        <f t="shared" si="24"/>
        <v>0</v>
      </c>
      <c r="AF63" s="178">
        <f t="shared" si="24"/>
        <v>0</v>
      </c>
      <c r="AG63" s="178">
        <f t="shared" si="24"/>
        <v>0</v>
      </c>
      <c r="AH63" s="178">
        <f t="shared" ref="AH63:AS63" si="25">SUM(AH65:AH87)</f>
        <v>2616</v>
      </c>
      <c r="AI63" s="178">
        <f t="shared" si="25"/>
        <v>2287</v>
      </c>
      <c r="AJ63" s="178">
        <f t="shared" si="25"/>
        <v>329</v>
      </c>
      <c r="AK63" s="178">
        <f t="shared" si="25"/>
        <v>0</v>
      </c>
      <c r="AL63" s="178">
        <f t="shared" si="25"/>
        <v>1</v>
      </c>
      <c r="AM63" s="178">
        <f t="shared" si="25"/>
        <v>0</v>
      </c>
      <c r="AN63" s="178">
        <f t="shared" si="25"/>
        <v>2312</v>
      </c>
      <c r="AO63" s="178">
        <f t="shared" si="25"/>
        <v>2313</v>
      </c>
      <c r="AP63" s="178">
        <f t="shared" si="25"/>
        <v>151</v>
      </c>
      <c r="AQ63" s="178">
        <f t="shared" si="25"/>
        <v>867</v>
      </c>
      <c r="AR63" s="178">
        <f t="shared" si="25"/>
        <v>818</v>
      </c>
      <c r="AS63" s="178">
        <f t="shared" si="25"/>
        <v>49</v>
      </c>
    </row>
    <row r="64" spans="1:45" ht="10.5" customHeight="1" x14ac:dyDescent="0.25">
      <c r="A64" s="95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95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95"/>
      <c r="AB64" s="95"/>
      <c r="AC64" s="95"/>
      <c r="AD64" s="95"/>
      <c r="AE64" s="95"/>
      <c r="AF64" s="95"/>
      <c r="AG64" s="179"/>
      <c r="AH64" s="95"/>
      <c r="AI64" s="95"/>
      <c r="AJ64" s="95"/>
      <c r="AK64" s="179"/>
      <c r="AL64" s="95"/>
      <c r="AM64" s="95"/>
      <c r="AN64" s="179"/>
      <c r="AO64" s="179"/>
      <c r="AP64" s="95"/>
      <c r="AQ64" s="129"/>
      <c r="AR64" s="122"/>
      <c r="AS64" s="122"/>
    </row>
    <row r="65" spans="1:45" ht="15" customHeight="1" x14ac:dyDescent="0.3">
      <c r="A65" s="95" t="s">
        <v>133</v>
      </c>
      <c r="B65" s="179">
        <v>2106</v>
      </c>
      <c r="C65" s="179">
        <v>1019</v>
      </c>
      <c r="D65" s="179">
        <v>1731</v>
      </c>
      <c r="E65" s="179">
        <v>872</v>
      </c>
      <c r="F65" s="179">
        <v>1590</v>
      </c>
      <c r="G65" s="179">
        <v>787</v>
      </c>
      <c r="H65" s="179">
        <v>1455</v>
      </c>
      <c r="I65" s="179">
        <v>747</v>
      </c>
      <c r="J65" s="179">
        <v>1232</v>
      </c>
      <c r="K65" s="179">
        <v>663</v>
      </c>
      <c r="L65" s="178">
        <f t="shared" ref="L65:M67" si="26">+B65+D65+F65+H65+J65</f>
        <v>8114</v>
      </c>
      <c r="M65" s="178">
        <f t="shared" si="26"/>
        <v>4088</v>
      </c>
      <c r="N65" s="95" t="s">
        <v>133</v>
      </c>
      <c r="O65" s="179">
        <v>139</v>
      </c>
      <c r="P65" s="179">
        <v>53</v>
      </c>
      <c r="Q65" s="179">
        <v>155</v>
      </c>
      <c r="R65" s="179">
        <v>44</v>
      </c>
      <c r="S65" s="179">
        <v>166</v>
      </c>
      <c r="T65" s="179">
        <v>63</v>
      </c>
      <c r="U65" s="179">
        <v>134</v>
      </c>
      <c r="V65" s="179">
        <v>52</v>
      </c>
      <c r="W65" s="179">
        <v>87</v>
      </c>
      <c r="X65" s="179">
        <v>44</v>
      </c>
      <c r="Y65" s="178">
        <f>+O65+Q65+S65+U65+W65</f>
        <v>681</v>
      </c>
      <c r="Z65" s="178">
        <f>+P65+R65+T65+V65+X65</f>
        <v>256</v>
      </c>
      <c r="AA65" s="95" t="s">
        <v>133</v>
      </c>
      <c r="AB65" s="179"/>
      <c r="AC65" s="179"/>
      <c r="AD65" s="179"/>
      <c r="AE65" s="179"/>
      <c r="AF65" s="95"/>
      <c r="AG65" s="179"/>
      <c r="AH65" s="179">
        <v>290</v>
      </c>
      <c r="AI65" s="179">
        <v>265</v>
      </c>
      <c r="AJ65" s="179">
        <v>25</v>
      </c>
      <c r="AK65" s="179">
        <v>0</v>
      </c>
      <c r="AL65" s="179">
        <v>0</v>
      </c>
      <c r="AM65" s="179">
        <v>0</v>
      </c>
      <c r="AN65" s="179">
        <v>245</v>
      </c>
      <c r="AO65" s="179">
        <v>245</v>
      </c>
      <c r="AP65" s="179">
        <v>37</v>
      </c>
      <c r="AQ65" s="179">
        <f>+AR65+AS65</f>
        <v>45</v>
      </c>
      <c r="AR65" s="122">
        <v>45</v>
      </c>
      <c r="AS65" s="122"/>
    </row>
    <row r="66" spans="1:45" ht="15" customHeight="1" x14ac:dyDescent="0.3">
      <c r="A66" s="95" t="s">
        <v>134</v>
      </c>
      <c r="B66" s="179">
        <v>10584</v>
      </c>
      <c r="C66" s="179">
        <v>5190</v>
      </c>
      <c r="D66" s="179">
        <v>5171</v>
      </c>
      <c r="E66" s="179">
        <v>2535</v>
      </c>
      <c r="F66" s="179">
        <v>3981</v>
      </c>
      <c r="G66" s="179">
        <v>2030</v>
      </c>
      <c r="H66" s="179">
        <v>2542</v>
      </c>
      <c r="I66" s="179">
        <v>1335</v>
      </c>
      <c r="J66" s="179">
        <v>1801</v>
      </c>
      <c r="K66" s="179">
        <v>964</v>
      </c>
      <c r="L66" s="178">
        <f t="shared" si="26"/>
        <v>24079</v>
      </c>
      <c r="M66" s="178">
        <f t="shared" si="26"/>
        <v>12054</v>
      </c>
      <c r="N66" s="95" t="s">
        <v>134</v>
      </c>
      <c r="O66" s="179">
        <v>2451</v>
      </c>
      <c r="P66" s="179">
        <v>1137</v>
      </c>
      <c r="Q66" s="179">
        <v>1149</v>
      </c>
      <c r="R66" s="179">
        <v>513</v>
      </c>
      <c r="S66" s="179">
        <v>957</v>
      </c>
      <c r="T66" s="179">
        <v>464</v>
      </c>
      <c r="U66" s="179">
        <v>470</v>
      </c>
      <c r="V66" s="179">
        <v>221</v>
      </c>
      <c r="W66" s="179">
        <v>395</v>
      </c>
      <c r="X66" s="179">
        <v>205</v>
      </c>
      <c r="Y66" s="178">
        <f>+O66+Q66+S66+U66+W66</f>
        <v>5422</v>
      </c>
      <c r="Z66" s="178">
        <f>+P66+R66+T66+V66+X66</f>
        <v>2540</v>
      </c>
      <c r="AA66" s="95" t="s">
        <v>134</v>
      </c>
      <c r="AB66" s="179"/>
      <c r="AC66" s="179"/>
      <c r="AD66" s="179"/>
      <c r="AE66" s="179"/>
      <c r="AF66" s="95"/>
      <c r="AG66" s="179"/>
      <c r="AH66" s="179">
        <v>535</v>
      </c>
      <c r="AI66" s="179">
        <v>455</v>
      </c>
      <c r="AJ66" s="179">
        <v>80</v>
      </c>
      <c r="AK66" s="179">
        <v>0</v>
      </c>
      <c r="AL66" s="179">
        <v>0</v>
      </c>
      <c r="AM66" s="179">
        <v>0</v>
      </c>
      <c r="AN66" s="179">
        <v>459</v>
      </c>
      <c r="AO66" s="179">
        <v>459</v>
      </c>
      <c r="AP66" s="179">
        <v>20</v>
      </c>
      <c r="AQ66" s="179">
        <f>+AR66+AS66</f>
        <v>215</v>
      </c>
      <c r="AR66" s="122">
        <v>213</v>
      </c>
      <c r="AS66" s="122">
        <v>2</v>
      </c>
    </row>
    <row r="67" spans="1:45" ht="15" customHeight="1" x14ac:dyDescent="0.3">
      <c r="A67" s="95" t="s">
        <v>126</v>
      </c>
      <c r="B67" s="179">
        <v>2554</v>
      </c>
      <c r="C67" s="179">
        <v>1257</v>
      </c>
      <c r="D67" s="179">
        <v>1584</v>
      </c>
      <c r="E67" s="179">
        <v>771</v>
      </c>
      <c r="F67" s="179">
        <v>1400</v>
      </c>
      <c r="G67" s="179">
        <v>730</v>
      </c>
      <c r="H67" s="179">
        <v>925</v>
      </c>
      <c r="I67" s="179">
        <v>483</v>
      </c>
      <c r="J67" s="179">
        <v>673</v>
      </c>
      <c r="K67" s="179">
        <v>369</v>
      </c>
      <c r="L67" s="178">
        <f t="shared" si="26"/>
        <v>7136</v>
      </c>
      <c r="M67" s="178">
        <f t="shared" si="26"/>
        <v>3610</v>
      </c>
      <c r="N67" s="95" t="s">
        <v>126</v>
      </c>
      <c r="O67" s="179">
        <v>606</v>
      </c>
      <c r="P67" s="179">
        <v>277</v>
      </c>
      <c r="Q67" s="179">
        <v>408</v>
      </c>
      <c r="R67" s="179">
        <v>170</v>
      </c>
      <c r="S67" s="179">
        <v>348</v>
      </c>
      <c r="T67" s="179">
        <v>160</v>
      </c>
      <c r="U67" s="179">
        <v>157</v>
      </c>
      <c r="V67" s="179">
        <v>86</v>
      </c>
      <c r="W67" s="179">
        <v>92</v>
      </c>
      <c r="X67" s="179">
        <v>48</v>
      </c>
      <c r="Y67" s="178">
        <f t="shared" ref="Y67:Y86" si="27">+O67+Q67+S67+U67+W67</f>
        <v>1611</v>
      </c>
      <c r="Z67" s="178">
        <f t="shared" ref="Z67:Z86" si="28">+P67+R67+T67+V67+X67</f>
        <v>741</v>
      </c>
      <c r="AA67" s="95" t="s">
        <v>126</v>
      </c>
      <c r="AB67" s="179"/>
      <c r="AC67" s="179"/>
      <c r="AD67" s="179"/>
      <c r="AE67" s="179"/>
      <c r="AF67" s="95"/>
      <c r="AG67" s="179"/>
      <c r="AH67" s="179">
        <v>163</v>
      </c>
      <c r="AI67" s="179">
        <v>152</v>
      </c>
      <c r="AJ67" s="179">
        <v>11</v>
      </c>
      <c r="AK67" s="179">
        <v>0</v>
      </c>
      <c r="AL67" s="179">
        <v>0</v>
      </c>
      <c r="AM67" s="179">
        <v>0</v>
      </c>
      <c r="AN67" s="179">
        <v>157</v>
      </c>
      <c r="AO67" s="179">
        <v>157</v>
      </c>
      <c r="AP67" s="179">
        <v>11</v>
      </c>
      <c r="AQ67" s="179">
        <f>+AR67+AS67</f>
        <v>59</v>
      </c>
      <c r="AR67" s="122">
        <v>54</v>
      </c>
      <c r="AS67" s="122">
        <v>5</v>
      </c>
    </row>
    <row r="68" spans="1:45" ht="15" customHeight="1" x14ac:dyDescent="0.3">
      <c r="A68" s="95" t="s">
        <v>127</v>
      </c>
      <c r="B68" s="179">
        <v>1754</v>
      </c>
      <c r="C68" s="179">
        <v>889</v>
      </c>
      <c r="D68" s="179">
        <v>1725</v>
      </c>
      <c r="E68" s="179">
        <v>833</v>
      </c>
      <c r="F68" s="179">
        <v>888</v>
      </c>
      <c r="G68" s="179">
        <v>458</v>
      </c>
      <c r="H68" s="179">
        <v>487</v>
      </c>
      <c r="I68" s="179">
        <v>240</v>
      </c>
      <c r="J68" s="179">
        <v>445</v>
      </c>
      <c r="K68" s="179">
        <v>221</v>
      </c>
      <c r="L68" s="178">
        <f t="shared" ref="L68:L86" si="29">+B68+D68+F68+H68+J68</f>
        <v>5299</v>
      </c>
      <c r="M68" s="178">
        <f t="shared" ref="M68:M86" si="30">+C68+E68+G68+I68+K68</f>
        <v>2641</v>
      </c>
      <c r="N68" s="95" t="s">
        <v>127</v>
      </c>
      <c r="O68" s="179">
        <v>57</v>
      </c>
      <c r="P68" s="179">
        <v>28</v>
      </c>
      <c r="Q68" s="179">
        <v>127</v>
      </c>
      <c r="R68" s="179">
        <v>58</v>
      </c>
      <c r="S68" s="179">
        <v>103</v>
      </c>
      <c r="T68" s="179">
        <v>47</v>
      </c>
      <c r="U68" s="179">
        <v>15</v>
      </c>
      <c r="V68" s="179">
        <v>9</v>
      </c>
      <c r="W68" s="179">
        <v>43</v>
      </c>
      <c r="X68" s="179">
        <v>25</v>
      </c>
      <c r="Y68" s="178">
        <f t="shared" si="27"/>
        <v>345</v>
      </c>
      <c r="Z68" s="178">
        <f t="shared" si="28"/>
        <v>167</v>
      </c>
      <c r="AA68" s="95" t="s">
        <v>127</v>
      </c>
      <c r="AB68" s="179"/>
      <c r="AC68" s="179"/>
      <c r="AD68" s="179"/>
      <c r="AE68" s="179"/>
      <c r="AF68" s="95"/>
      <c r="AG68" s="179"/>
      <c r="AH68" s="179">
        <v>132</v>
      </c>
      <c r="AI68" s="179">
        <v>100</v>
      </c>
      <c r="AJ68" s="179">
        <v>32</v>
      </c>
      <c r="AK68" s="179">
        <v>0</v>
      </c>
      <c r="AL68" s="179">
        <v>0</v>
      </c>
      <c r="AM68" s="179">
        <v>0</v>
      </c>
      <c r="AN68" s="179">
        <v>124</v>
      </c>
      <c r="AO68" s="179">
        <v>124</v>
      </c>
      <c r="AP68" s="179">
        <v>4</v>
      </c>
      <c r="AQ68" s="179">
        <f t="shared" ref="AQ68:AQ86" si="31">+AR68+AS68</f>
        <v>78</v>
      </c>
      <c r="AR68" s="122">
        <v>52</v>
      </c>
      <c r="AS68" s="122">
        <v>26</v>
      </c>
    </row>
    <row r="69" spans="1:45" ht="15" customHeight="1" x14ac:dyDescent="0.3">
      <c r="A69" s="95" t="s">
        <v>128</v>
      </c>
      <c r="B69" s="179">
        <v>4817</v>
      </c>
      <c r="C69" s="179">
        <v>2344</v>
      </c>
      <c r="D69" s="179">
        <v>2764</v>
      </c>
      <c r="E69" s="179">
        <v>1379</v>
      </c>
      <c r="F69" s="179">
        <v>1841</v>
      </c>
      <c r="G69" s="179">
        <v>943</v>
      </c>
      <c r="H69" s="179">
        <v>1064</v>
      </c>
      <c r="I69" s="179">
        <v>591</v>
      </c>
      <c r="J69" s="179">
        <v>818</v>
      </c>
      <c r="K69" s="179">
        <v>450</v>
      </c>
      <c r="L69" s="178">
        <f t="shared" si="29"/>
        <v>11304</v>
      </c>
      <c r="M69" s="178">
        <f t="shared" si="30"/>
        <v>5707</v>
      </c>
      <c r="N69" s="95" t="s">
        <v>128</v>
      </c>
      <c r="O69" s="179">
        <v>287</v>
      </c>
      <c r="P69" s="179">
        <v>142</v>
      </c>
      <c r="Q69" s="179">
        <v>379</v>
      </c>
      <c r="R69" s="179">
        <v>178</v>
      </c>
      <c r="S69" s="179">
        <v>405</v>
      </c>
      <c r="T69" s="179">
        <v>190</v>
      </c>
      <c r="U69" s="179">
        <v>64</v>
      </c>
      <c r="V69" s="179">
        <v>38</v>
      </c>
      <c r="W69" s="179">
        <v>168</v>
      </c>
      <c r="X69" s="179">
        <v>101</v>
      </c>
      <c r="Y69" s="178">
        <f t="shared" si="27"/>
        <v>1303</v>
      </c>
      <c r="Z69" s="178">
        <f t="shared" si="28"/>
        <v>649</v>
      </c>
      <c r="AA69" s="95" t="s">
        <v>128</v>
      </c>
      <c r="AB69" s="179"/>
      <c r="AC69" s="179"/>
      <c r="AD69" s="179"/>
      <c r="AE69" s="179"/>
      <c r="AF69" s="95"/>
      <c r="AG69" s="179"/>
      <c r="AH69" s="179">
        <v>224</v>
      </c>
      <c r="AI69" s="179">
        <v>201</v>
      </c>
      <c r="AJ69" s="179">
        <v>23</v>
      </c>
      <c r="AK69" s="179">
        <v>0</v>
      </c>
      <c r="AL69" s="179">
        <v>0</v>
      </c>
      <c r="AM69" s="179">
        <v>0</v>
      </c>
      <c r="AN69" s="179">
        <v>198</v>
      </c>
      <c r="AO69" s="179">
        <v>198</v>
      </c>
      <c r="AP69" s="179">
        <v>11</v>
      </c>
      <c r="AQ69" s="179">
        <f t="shared" si="31"/>
        <v>94</v>
      </c>
      <c r="AR69" s="122">
        <v>92</v>
      </c>
      <c r="AS69" s="122">
        <v>2</v>
      </c>
    </row>
    <row r="70" spans="1:45" ht="15" customHeight="1" x14ac:dyDescent="0.3">
      <c r="A70" s="95" t="s">
        <v>129</v>
      </c>
      <c r="B70" s="179">
        <v>3492</v>
      </c>
      <c r="C70" s="179">
        <v>1764</v>
      </c>
      <c r="D70" s="179">
        <v>1909</v>
      </c>
      <c r="E70" s="179">
        <v>902</v>
      </c>
      <c r="F70" s="179">
        <v>1429</v>
      </c>
      <c r="G70" s="179">
        <v>693</v>
      </c>
      <c r="H70" s="179">
        <v>1080</v>
      </c>
      <c r="I70" s="179">
        <v>555</v>
      </c>
      <c r="J70" s="179">
        <v>848</v>
      </c>
      <c r="K70" s="179">
        <v>459</v>
      </c>
      <c r="L70" s="178">
        <f t="shared" si="29"/>
        <v>8758</v>
      </c>
      <c r="M70" s="178">
        <f t="shared" si="30"/>
        <v>4373</v>
      </c>
      <c r="N70" s="95" t="s">
        <v>129</v>
      </c>
      <c r="O70" s="179">
        <v>658</v>
      </c>
      <c r="P70" s="179">
        <v>308</v>
      </c>
      <c r="Q70" s="179">
        <v>316</v>
      </c>
      <c r="R70" s="179">
        <v>147</v>
      </c>
      <c r="S70" s="179">
        <v>250</v>
      </c>
      <c r="T70" s="179">
        <v>123</v>
      </c>
      <c r="U70" s="179">
        <v>188</v>
      </c>
      <c r="V70" s="179">
        <v>94</v>
      </c>
      <c r="W70" s="179">
        <v>169</v>
      </c>
      <c r="X70" s="179">
        <v>92</v>
      </c>
      <c r="Y70" s="178">
        <f t="shared" si="27"/>
        <v>1581</v>
      </c>
      <c r="Z70" s="178">
        <f t="shared" si="28"/>
        <v>764</v>
      </c>
      <c r="AA70" s="95" t="s">
        <v>129</v>
      </c>
      <c r="AB70" s="179"/>
      <c r="AC70" s="179"/>
      <c r="AD70" s="179"/>
      <c r="AE70" s="179"/>
      <c r="AF70" s="95"/>
      <c r="AG70" s="179"/>
      <c r="AH70" s="179">
        <v>258</v>
      </c>
      <c r="AI70" s="179">
        <v>211</v>
      </c>
      <c r="AJ70" s="179">
        <v>47</v>
      </c>
      <c r="AK70" s="179">
        <v>0</v>
      </c>
      <c r="AL70" s="179">
        <v>0</v>
      </c>
      <c r="AM70" s="179">
        <v>0</v>
      </c>
      <c r="AN70" s="179">
        <v>220</v>
      </c>
      <c r="AO70" s="179">
        <v>220</v>
      </c>
      <c r="AP70" s="179">
        <v>11</v>
      </c>
      <c r="AQ70" s="179">
        <f t="shared" si="31"/>
        <v>97</v>
      </c>
      <c r="AR70" s="122">
        <v>94</v>
      </c>
      <c r="AS70" s="122">
        <v>3</v>
      </c>
    </row>
    <row r="71" spans="1:45" ht="15" customHeight="1" x14ac:dyDescent="0.3">
      <c r="A71" s="95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8"/>
      <c r="M71" s="178"/>
      <c r="N71" s="95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8"/>
      <c r="Z71" s="178"/>
      <c r="AA71" s="95"/>
      <c r="AB71" s="179"/>
      <c r="AC71" s="179"/>
      <c r="AD71" s="179"/>
      <c r="AE71" s="179"/>
      <c r="AF71" s="95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  <c r="AR71" s="122"/>
      <c r="AS71" s="122"/>
    </row>
    <row r="72" spans="1:45" ht="15" customHeight="1" x14ac:dyDescent="0.3">
      <c r="A72" s="95" t="s">
        <v>131</v>
      </c>
      <c r="B72" s="179">
        <v>1581</v>
      </c>
      <c r="C72" s="179">
        <v>725</v>
      </c>
      <c r="D72" s="179">
        <v>1110</v>
      </c>
      <c r="E72" s="179">
        <v>529</v>
      </c>
      <c r="F72" s="179">
        <v>1181</v>
      </c>
      <c r="G72" s="179">
        <v>603</v>
      </c>
      <c r="H72" s="179">
        <v>902</v>
      </c>
      <c r="I72" s="179">
        <v>408</v>
      </c>
      <c r="J72" s="179">
        <v>791</v>
      </c>
      <c r="K72" s="179">
        <v>404</v>
      </c>
      <c r="L72" s="178">
        <f t="shared" si="29"/>
        <v>5565</v>
      </c>
      <c r="M72" s="178">
        <f t="shared" si="30"/>
        <v>2669</v>
      </c>
      <c r="N72" s="95" t="s">
        <v>131</v>
      </c>
      <c r="O72" s="179">
        <v>375</v>
      </c>
      <c r="P72" s="179">
        <v>168</v>
      </c>
      <c r="Q72" s="179">
        <v>292</v>
      </c>
      <c r="R72" s="179">
        <v>128</v>
      </c>
      <c r="S72" s="179">
        <v>311</v>
      </c>
      <c r="T72" s="179">
        <v>156</v>
      </c>
      <c r="U72" s="179">
        <v>233</v>
      </c>
      <c r="V72" s="179">
        <v>95</v>
      </c>
      <c r="W72" s="179">
        <v>207</v>
      </c>
      <c r="X72" s="179">
        <v>108</v>
      </c>
      <c r="Y72" s="178">
        <f t="shared" si="27"/>
        <v>1418</v>
      </c>
      <c r="Z72" s="178">
        <f t="shared" si="28"/>
        <v>655</v>
      </c>
      <c r="AA72" s="95" t="s">
        <v>131</v>
      </c>
      <c r="AB72" s="179"/>
      <c r="AC72" s="179"/>
      <c r="AD72" s="179"/>
      <c r="AE72" s="179"/>
      <c r="AF72" s="95"/>
      <c r="AG72" s="179"/>
      <c r="AH72" s="179">
        <v>185</v>
      </c>
      <c r="AI72" s="179">
        <v>164</v>
      </c>
      <c r="AJ72" s="179">
        <v>21</v>
      </c>
      <c r="AK72" s="179">
        <v>0</v>
      </c>
      <c r="AL72" s="179">
        <v>0</v>
      </c>
      <c r="AM72" s="179">
        <v>0</v>
      </c>
      <c r="AN72" s="179">
        <v>166</v>
      </c>
      <c r="AO72" s="179">
        <v>166</v>
      </c>
      <c r="AP72" s="179">
        <v>3</v>
      </c>
      <c r="AQ72" s="179">
        <f t="shared" si="31"/>
        <v>60</v>
      </c>
      <c r="AR72" s="122">
        <v>58</v>
      </c>
      <c r="AS72" s="122">
        <v>2</v>
      </c>
    </row>
    <row r="73" spans="1:45" ht="15" customHeight="1" x14ac:dyDescent="0.3">
      <c r="A73" s="95" t="s">
        <v>132</v>
      </c>
      <c r="B73" s="179">
        <v>447</v>
      </c>
      <c r="C73" s="179">
        <v>221</v>
      </c>
      <c r="D73" s="179">
        <v>358</v>
      </c>
      <c r="E73" s="179">
        <v>172</v>
      </c>
      <c r="F73" s="179">
        <v>478</v>
      </c>
      <c r="G73" s="179">
        <v>269</v>
      </c>
      <c r="H73" s="179">
        <v>347</v>
      </c>
      <c r="I73" s="179">
        <v>174</v>
      </c>
      <c r="J73" s="179">
        <v>256</v>
      </c>
      <c r="K73" s="179">
        <v>151</v>
      </c>
      <c r="L73" s="178">
        <f t="shared" si="29"/>
        <v>1886</v>
      </c>
      <c r="M73" s="178">
        <f t="shared" si="30"/>
        <v>987</v>
      </c>
      <c r="N73" s="95" t="s">
        <v>132</v>
      </c>
      <c r="O73" s="179">
        <v>95</v>
      </c>
      <c r="P73" s="179">
        <v>46</v>
      </c>
      <c r="Q73" s="179">
        <v>35</v>
      </c>
      <c r="R73" s="179">
        <v>15</v>
      </c>
      <c r="S73" s="179">
        <v>58</v>
      </c>
      <c r="T73" s="179">
        <v>32</v>
      </c>
      <c r="U73" s="179">
        <v>51</v>
      </c>
      <c r="V73" s="179">
        <v>25</v>
      </c>
      <c r="W73" s="179">
        <v>14</v>
      </c>
      <c r="X73" s="179">
        <v>7</v>
      </c>
      <c r="Y73" s="178">
        <f t="shared" si="27"/>
        <v>253</v>
      </c>
      <c r="Z73" s="178">
        <f t="shared" si="28"/>
        <v>125</v>
      </c>
      <c r="AA73" s="95" t="s">
        <v>132</v>
      </c>
      <c r="AB73" s="179"/>
      <c r="AC73" s="179"/>
      <c r="AD73" s="179"/>
      <c r="AE73" s="179"/>
      <c r="AF73" s="95"/>
      <c r="AG73" s="179"/>
      <c r="AH73" s="179">
        <v>65</v>
      </c>
      <c r="AI73" s="179">
        <v>57</v>
      </c>
      <c r="AJ73" s="179">
        <v>8</v>
      </c>
      <c r="AK73" s="179">
        <v>0</v>
      </c>
      <c r="AL73" s="179">
        <v>1</v>
      </c>
      <c r="AM73" s="179">
        <v>0</v>
      </c>
      <c r="AN73" s="179">
        <v>69</v>
      </c>
      <c r="AO73" s="179">
        <v>70</v>
      </c>
      <c r="AP73" s="179">
        <v>12</v>
      </c>
      <c r="AQ73" s="179">
        <f t="shared" si="31"/>
        <v>14</v>
      </c>
      <c r="AR73" s="122">
        <v>9</v>
      </c>
      <c r="AS73" s="122">
        <v>5</v>
      </c>
    </row>
    <row r="74" spans="1:45" ht="15" customHeight="1" x14ac:dyDescent="0.3">
      <c r="A74" s="95" t="s">
        <v>135</v>
      </c>
      <c r="B74" s="179">
        <v>243</v>
      </c>
      <c r="C74" s="179">
        <v>126</v>
      </c>
      <c r="D74" s="179">
        <v>141</v>
      </c>
      <c r="E74" s="179">
        <v>54</v>
      </c>
      <c r="F74" s="179">
        <v>43</v>
      </c>
      <c r="G74" s="179">
        <v>11</v>
      </c>
      <c r="H74" s="179">
        <v>0</v>
      </c>
      <c r="I74" s="179">
        <v>0</v>
      </c>
      <c r="J74" s="179">
        <v>0</v>
      </c>
      <c r="K74" s="179">
        <v>0</v>
      </c>
      <c r="L74" s="178">
        <f t="shared" si="29"/>
        <v>427</v>
      </c>
      <c r="M74" s="178">
        <f t="shared" si="30"/>
        <v>191</v>
      </c>
      <c r="N74" s="95" t="s">
        <v>135</v>
      </c>
      <c r="O74" s="179">
        <v>89</v>
      </c>
      <c r="P74" s="179">
        <v>43</v>
      </c>
      <c r="Q74" s="179">
        <v>19</v>
      </c>
      <c r="R74" s="179">
        <v>11</v>
      </c>
      <c r="S74" s="179">
        <v>0</v>
      </c>
      <c r="T74" s="179">
        <v>0</v>
      </c>
      <c r="U74" s="179">
        <v>0</v>
      </c>
      <c r="V74" s="179">
        <v>0</v>
      </c>
      <c r="W74" s="179">
        <v>0</v>
      </c>
      <c r="X74" s="179">
        <v>0</v>
      </c>
      <c r="Y74" s="178">
        <f t="shared" si="27"/>
        <v>108</v>
      </c>
      <c r="Z74" s="178">
        <f t="shared" si="28"/>
        <v>54</v>
      </c>
      <c r="AA74" s="95" t="s">
        <v>135</v>
      </c>
      <c r="AB74" s="179"/>
      <c r="AC74" s="179"/>
      <c r="AD74" s="179"/>
      <c r="AE74" s="179"/>
      <c r="AF74" s="95"/>
      <c r="AG74" s="179"/>
      <c r="AH74" s="179">
        <v>12</v>
      </c>
      <c r="AI74" s="179">
        <v>12</v>
      </c>
      <c r="AJ74" s="179">
        <v>0</v>
      </c>
      <c r="AK74" s="179">
        <v>0</v>
      </c>
      <c r="AL74" s="179">
        <v>0</v>
      </c>
      <c r="AM74" s="179">
        <v>0</v>
      </c>
      <c r="AN74" s="179">
        <v>12</v>
      </c>
      <c r="AO74" s="179">
        <v>12</v>
      </c>
      <c r="AP74" s="179">
        <v>1</v>
      </c>
      <c r="AQ74" s="179">
        <f t="shared" si="31"/>
        <v>8</v>
      </c>
      <c r="AR74" s="122">
        <v>7</v>
      </c>
      <c r="AS74" s="122">
        <v>1</v>
      </c>
    </row>
    <row r="75" spans="1:45" ht="15" customHeight="1" x14ac:dyDescent="0.3">
      <c r="A75" s="95" t="s">
        <v>136</v>
      </c>
      <c r="B75" s="179">
        <v>1242</v>
      </c>
      <c r="C75" s="179">
        <v>594</v>
      </c>
      <c r="D75" s="179">
        <v>387</v>
      </c>
      <c r="E75" s="179">
        <v>186</v>
      </c>
      <c r="F75" s="179">
        <v>315</v>
      </c>
      <c r="G75" s="179">
        <v>152</v>
      </c>
      <c r="H75" s="179">
        <v>199</v>
      </c>
      <c r="I75" s="179">
        <v>91</v>
      </c>
      <c r="J75" s="179">
        <v>118</v>
      </c>
      <c r="K75" s="179">
        <v>56</v>
      </c>
      <c r="L75" s="178">
        <f t="shared" si="29"/>
        <v>2261</v>
      </c>
      <c r="M75" s="178">
        <f t="shared" si="30"/>
        <v>1079</v>
      </c>
      <c r="N75" s="95" t="s">
        <v>136</v>
      </c>
      <c r="O75" s="179">
        <v>41</v>
      </c>
      <c r="P75" s="179">
        <v>22</v>
      </c>
      <c r="Q75" s="179">
        <v>82</v>
      </c>
      <c r="R75" s="179">
        <v>35</v>
      </c>
      <c r="S75" s="179">
        <v>48</v>
      </c>
      <c r="T75" s="179">
        <v>16</v>
      </c>
      <c r="U75" s="179">
        <v>38</v>
      </c>
      <c r="V75" s="179">
        <v>20</v>
      </c>
      <c r="W75" s="179">
        <v>20</v>
      </c>
      <c r="X75" s="179">
        <v>9</v>
      </c>
      <c r="Y75" s="178">
        <f t="shared" si="27"/>
        <v>229</v>
      </c>
      <c r="Z75" s="178">
        <f t="shared" si="28"/>
        <v>102</v>
      </c>
      <c r="AA75" s="95" t="s">
        <v>136</v>
      </c>
      <c r="AB75" s="179"/>
      <c r="AC75" s="179"/>
      <c r="AD75" s="179"/>
      <c r="AE75" s="179"/>
      <c r="AF75" s="95"/>
      <c r="AG75" s="179"/>
      <c r="AH75" s="179">
        <v>51</v>
      </c>
      <c r="AI75" s="179">
        <v>48</v>
      </c>
      <c r="AJ75" s="179">
        <v>3</v>
      </c>
      <c r="AK75" s="179">
        <v>0</v>
      </c>
      <c r="AL75" s="179">
        <v>0</v>
      </c>
      <c r="AM75" s="179">
        <v>0</v>
      </c>
      <c r="AN75" s="179">
        <v>53</v>
      </c>
      <c r="AO75" s="179">
        <v>53</v>
      </c>
      <c r="AP75" s="179">
        <v>2</v>
      </c>
      <c r="AQ75" s="179">
        <f t="shared" si="31"/>
        <v>27</v>
      </c>
      <c r="AR75" s="122">
        <v>26</v>
      </c>
      <c r="AS75" s="122">
        <v>1</v>
      </c>
    </row>
    <row r="76" spans="1:45" ht="15" customHeight="1" x14ac:dyDescent="0.3">
      <c r="A76" s="95" t="s">
        <v>137</v>
      </c>
      <c r="B76" s="179">
        <v>1628</v>
      </c>
      <c r="C76" s="179">
        <v>771</v>
      </c>
      <c r="D76" s="179">
        <v>751</v>
      </c>
      <c r="E76" s="179">
        <v>390</v>
      </c>
      <c r="F76" s="179">
        <v>576</v>
      </c>
      <c r="G76" s="179">
        <v>299</v>
      </c>
      <c r="H76" s="179">
        <v>495</v>
      </c>
      <c r="I76" s="179">
        <v>235</v>
      </c>
      <c r="J76" s="179">
        <v>344</v>
      </c>
      <c r="K76" s="179">
        <v>178</v>
      </c>
      <c r="L76" s="178">
        <f t="shared" si="29"/>
        <v>3794</v>
      </c>
      <c r="M76" s="178">
        <f t="shared" si="30"/>
        <v>1873</v>
      </c>
      <c r="N76" s="95" t="s">
        <v>137</v>
      </c>
      <c r="O76" s="179">
        <v>321</v>
      </c>
      <c r="P76" s="179">
        <v>169</v>
      </c>
      <c r="Q76" s="179">
        <v>125</v>
      </c>
      <c r="R76" s="179">
        <v>63</v>
      </c>
      <c r="S76" s="179">
        <v>70</v>
      </c>
      <c r="T76" s="179">
        <v>32</v>
      </c>
      <c r="U76" s="179">
        <v>71</v>
      </c>
      <c r="V76" s="179">
        <v>35</v>
      </c>
      <c r="W76" s="179">
        <v>25</v>
      </c>
      <c r="X76" s="179">
        <v>13</v>
      </c>
      <c r="Y76" s="178">
        <f t="shared" si="27"/>
        <v>612</v>
      </c>
      <c r="Z76" s="178">
        <f t="shared" si="28"/>
        <v>312</v>
      </c>
      <c r="AA76" s="95" t="s">
        <v>137</v>
      </c>
      <c r="AB76" s="179"/>
      <c r="AC76" s="179"/>
      <c r="AD76" s="179"/>
      <c r="AE76" s="179"/>
      <c r="AF76" s="95"/>
      <c r="AG76" s="179"/>
      <c r="AH76" s="179">
        <v>118</v>
      </c>
      <c r="AI76" s="179">
        <v>99</v>
      </c>
      <c r="AJ76" s="179">
        <v>19</v>
      </c>
      <c r="AK76" s="179">
        <v>0</v>
      </c>
      <c r="AL76" s="179">
        <v>0</v>
      </c>
      <c r="AM76" s="179">
        <v>0</v>
      </c>
      <c r="AN76" s="179">
        <v>103</v>
      </c>
      <c r="AO76" s="179">
        <v>103</v>
      </c>
      <c r="AP76" s="179">
        <v>12</v>
      </c>
      <c r="AQ76" s="179">
        <f t="shared" si="31"/>
        <v>24</v>
      </c>
      <c r="AR76" s="122">
        <v>23</v>
      </c>
      <c r="AS76" s="122">
        <v>1</v>
      </c>
    </row>
    <row r="77" spans="1:45" ht="15" customHeight="1" x14ac:dyDescent="0.3">
      <c r="A77" s="95" t="s">
        <v>138</v>
      </c>
      <c r="B77" s="179">
        <v>684</v>
      </c>
      <c r="C77" s="179">
        <v>326</v>
      </c>
      <c r="D77" s="179">
        <v>265</v>
      </c>
      <c r="E77" s="179">
        <v>141</v>
      </c>
      <c r="F77" s="179">
        <v>179</v>
      </c>
      <c r="G77" s="179">
        <v>88</v>
      </c>
      <c r="H77" s="179">
        <v>75</v>
      </c>
      <c r="I77" s="179">
        <v>35</v>
      </c>
      <c r="J77" s="179">
        <v>59</v>
      </c>
      <c r="K77" s="179">
        <v>26</v>
      </c>
      <c r="L77" s="178">
        <f t="shared" si="29"/>
        <v>1262</v>
      </c>
      <c r="M77" s="178">
        <f t="shared" si="30"/>
        <v>616</v>
      </c>
      <c r="N77" s="95" t="s">
        <v>138</v>
      </c>
      <c r="O77" s="179">
        <v>135</v>
      </c>
      <c r="P77" s="179">
        <v>57</v>
      </c>
      <c r="Q77" s="179">
        <v>55</v>
      </c>
      <c r="R77" s="179">
        <v>25</v>
      </c>
      <c r="S77" s="179">
        <v>35</v>
      </c>
      <c r="T77" s="179">
        <v>18</v>
      </c>
      <c r="U77" s="179">
        <v>19</v>
      </c>
      <c r="V77" s="179">
        <v>6</v>
      </c>
      <c r="W77" s="179">
        <v>21</v>
      </c>
      <c r="X77" s="179">
        <v>7</v>
      </c>
      <c r="Y77" s="178">
        <f t="shared" si="27"/>
        <v>265</v>
      </c>
      <c r="Z77" s="178">
        <f t="shared" si="28"/>
        <v>113</v>
      </c>
      <c r="AA77" s="95" t="s">
        <v>138</v>
      </c>
      <c r="AB77" s="179"/>
      <c r="AC77" s="179"/>
      <c r="AD77" s="179"/>
      <c r="AE77" s="179"/>
      <c r="AF77" s="95"/>
      <c r="AG77" s="179"/>
      <c r="AH77" s="179">
        <v>41</v>
      </c>
      <c r="AI77" s="179">
        <v>28</v>
      </c>
      <c r="AJ77" s="179">
        <v>13</v>
      </c>
      <c r="AK77" s="179">
        <v>0</v>
      </c>
      <c r="AL77" s="179">
        <v>0</v>
      </c>
      <c r="AM77" s="179">
        <v>0</v>
      </c>
      <c r="AN77" s="179">
        <v>28</v>
      </c>
      <c r="AO77" s="179">
        <v>28</v>
      </c>
      <c r="AP77" s="179">
        <v>2</v>
      </c>
      <c r="AQ77" s="179">
        <f t="shared" si="31"/>
        <v>19</v>
      </c>
      <c r="AR77" s="122">
        <v>19</v>
      </c>
      <c r="AS77" s="122"/>
    </row>
    <row r="78" spans="1:45" ht="15" customHeight="1" x14ac:dyDescent="0.3">
      <c r="A78" s="95" t="s">
        <v>139</v>
      </c>
      <c r="B78" s="179">
        <v>374</v>
      </c>
      <c r="C78" s="179">
        <v>181</v>
      </c>
      <c r="D78" s="179">
        <v>180</v>
      </c>
      <c r="E78" s="179">
        <v>79</v>
      </c>
      <c r="F78" s="179">
        <v>134</v>
      </c>
      <c r="G78" s="179">
        <v>61</v>
      </c>
      <c r="H78" s="179">
        <v>90</v>
      </c>
      <c r="I78" s="179">
        <v>53</v>
      </c>
      <c r="J78" s="179">
        <v>120</v>
      </c>
      <c r="K78" s="179">
        <v>51</v>
      </c>
      <c r="L78" s="178">
        <f t="shared" si="29"/>
        <v>898</v>
      </c>
      <c r="M78" s="178">
        <f t="shared" si="30"/>
        <v>425</v>
      </c>
      <c r="N78" s="95" t="s">
        <v>139</v>
      </c>
      <c r="O78" s="179">
        <v>107</v>
      </c>
      <c r="P78" s="179">
        <v>51</v>
      </c>
      <c r="Q78" s="179">
        <v>35</v>
      </c>
      <c r="R78" s="179">
        <v>16</v>
      </c>
      <c r="S78" s="179">
        <v>42</v>
      </c>
      <c r="T78" s="179">
        <v>23</v>
      </c>
      <c r="U78" s="179">
        <v>30</v>
      </c>
      <c r="V78" s="179">
        <v>15</v>
      </c>
      <c r="W78" s="179">
        <v>40</v>
      </c>
      <c r="X78" s="179">
        <v>20</v>
      </c>
      <c r="Y78" s="178">
        <f t="shared" si="27"/>
        <v>254</v>
      </c>
      <c r="Z78" s="178">
        <f t="shared" si="28"/>
        <v>125</v>
      </c>
      <c r="AA78" s="95" t="s">
        <v>139</v>
      </c>
      <c r="AB78" s="179"/>
      <c r="AC78" s="179"/>
      <c r="AD78" s="179"/>
      <c r="AE78" s="179"/>
      <c r="AF78" s="95"/>
      <c r="AG78" s="179"/>
      <c r="AH78" s="179">
        <v>26</v>
      </c>
      <c r="AI78" s="179">
        <v>18</v>
      </c>
      <c r="AJ78" s="179">
        <v>8</v>
      </c>
      <c r="AK78" s="179">
        <v>0</v>
      </c>
      <c r="AL78" s="179">
        <v>0</v>
      </c>
      <c r="AM78" s="179">
        <v>0</v>
      </c>
      <c r="AN78" s="179">
        <v>20</v>
      </c>
      <c r="AO78" s="179">
        <v>20</v>
      </c>
      <c r="AP78" s="179">
        <v>0</v>
      </c>
      <c r="AQ78" s="179">
        <f t="shared" si="31"/>
        <v>8</v>
      </c>
      <c r="AR78" s="122">
        <v>8</v>
      </c>
      <c r="AS78" s="122"/>
    </row>
    <row r="79" spans="1:45" ht="15" customHeight="1" x14ac:dyDescent="0.3">
      <c r="A79" s="95" t="s">
        <v>140</v>
      </c>
      <c r="B79" s="179">
        <v>345</v>
      </c>
      <c r="C79" s="179">
        <v>170</v>
      </c>
      <c r="D79" s="179">
        <v>157</v>
      </c>
      <c r="E79" s="179">
        <v>70</v>
      </c>
      <c r="F79" s="179">
        <v>112</v>
      </c>
      <c r="G79" s="179">
        <v>46</v>
      </c>
      <c r="H79" s="179">
        <v>54</v>
      </c>
      <c r="I79" s="179">
        <v>30</v>
      </c>
      <c r="J79" s="179">
        <v>20</v>
      </c>
      <c r="K79" s="179">
        <v>6</v>
      </c>
      <c r="L79" s="178">
        <f t="shared" si="29"/>
        <v>688</v>
      </c>
      <c r="M79" s="178">
        <f t="shared" si="30"/>
        <v>322</v>
      </c>
      <c r="N79" s="95" t="s">
        <v>140</v>
      </c>
      <c r="O79" s="179">
        <v>169</v>
      </c>
      <c r="P79" s="179">
        <v>91</v>
      </c>
      <c r="Q79" s="179">
        <v>28</v>
      </c>
      <c r="R79" s="179">
        <v>13</v>
      </c>
      <c r="S79" s="179">
        <v>17</v>
      </c>
      <c r="T79" s="179">
        <v>7</v>
      </c>
      <c r="U79" s="179">
        <v>1</v>
      </c>
      <c r="V79" s="179">
        <v>0</v>
      </c>
      <c r="W79" s="179">
        <v>5</v>
      </c>
      <c r="X79" s="179">
        <v>3</v>
      </c>
      <c r="Y79" s="178">
        <f t="shared" si="27"/>
        <v>220</v>
      </c>
      <c r="Z79" s="178">
        <f t="shared" si="28"/>
        <v>114</v>
      </c>
      <c r="AA79" s="95" t="s">
        <v>140</v>
      </c>
      <c r="AB79" s="179"/>
      <c r="AC79" s="179"/>
      <c r="AD79" s="179"/>
      <c r="AE79" s="179"/>
      <c r="AF79" s="95"/>
      <c r="AG79" s="179"/>
      <c r="AH79" s="179">
        <v>19</v>
      </c>
      <c r="AI79" s="179">
        <v>15</v>
      </c>
      <c r="AJ79" s="179">
        <v>4</v>
      </c>
      <c r="AK79" s="179">
        <v>0</v>
      </c>
      <c r="AL79" s="179">
        <v>0</v>
      </c>
      <c r="AM79" s="179">
        <v>0</v>
      </c>
      <c r="AN79" s="179">
        <v>9</v>
      </c>
      <c r="AO79" s="179">
        <v>9</v>
      </c>
      <c r="AP79" s="179">
        <v>1</v>
      </c>
      <c r="AQ79" s="179">
        <f t="shared" si="31"/>
        <v>8</v>
      </c>
      <c r="AR79" s="122">
        <v>8</v>
      </c>
      <c r="AS79" s="122"/>
    </row>
    <row r="80" spans="1:45" ht="15" customHeight="1" x14ac:dyDescent="0.3">
      <c r="A80" s="95" t="s">
        <v>141</v>
      </c>
      <c r="B80" s="179">
        <v>1309</v>
      </c>
      <c r="C80" s="179">
        <v>654</v>
      </c>
      <c r="D80" s="179">
        <v>784</v>
      </c>
      <c r="E80" s="179">
        <v>400</v>
      </c>
      <c r="F80" s="179">
        <v>643</v>
      </c>
      <c r="G80" s="179">
        <v>326</v>
      </c>
      <c r="H80" s="179">
        <v>587</v>
      </c>
      <c r="I80" s="179">
        <v>270</v>
      </c>
      <c r="J80" s="179">
        <v>581</v>
      </c>
      <c r="K80" s="179">
        <v>282</v>
      </c>
      <c r="L80" s="178">
        <f t="shared" si="29"/>
        <v>3904</v>
      </c>
      <c r="M80" s="178">
        <f t="shared" si="30"/>
        <v>1932</v>
      </c>
      <c r="N80" s="95" t="s">
        <v>141</v>
      </c>
      <c r="O80" s="179">
        <v>199</v>
      </c>
      <c r="P80" s="179">
        <v>88</v>
      </c>
      <c r="Q80" s="179">
        <v>134</v>
      </c>
      <c r="R80" s="179">
        <v>60</v>
      </c>
      <c r="S80" s="179">
        <v>106</v>
      </c>
      <c r="T80" s="179">
        <v>48</v>
      </c>
      <c r="U80" s="179">
        <v>99</v>
      </c>
      <c r="V80" s="179">
        <v>48</v>
      </c>
      <c r="W80" s="179">
        <v>103</v>
      </c>
      <c r="X80" s="179">
        <v>44</v>
      </c>
      <c r="Y80" s="178">
        <f t="shared" si="27"/>
        <v>641</v>
      </c>
      <c r="Z80" s="178">
        <f t="shared" si="28"/>
        <v>288</v>
      </c>
      <c r="AA80" s="95" t="s">
        <v>141</v>
      </c>
      <c r="AB80" s="179"/>
      <c r="AC80" s="179"/>
      <c r="AD80" s="179"/>
      <c r="AE80" s="179"/>
      <c r="AF80" s="95"/>
      <c r="AG80" s="179"/>
      <c r="AH80" s="179">
        <v>159</v>
      </c>
      <c r="AI80" s="179">
        <v>143</v>
      </c>
      <c r="AJ80" s="179">
        <v>16</v>
      </c>
      <c r="AK80" s="179">
        <v>0</v>
      </c>
      <c r="AL80" s="179">
        <v>0</v>
      </c>
      <c r="AM80" s="179">
        <v>0</v>
      </c>
      <c r="AN80" s="179">
        <v>132</v>
      </c>
      <c r="AO80" s="179">
        <v>132</v>
      </c>
      <c r="AP80" s="179">
        <v>7</v>
      </c>
      <c r="AQ80" s="179">
        <v>36</v>
      </c>
      <c r="AR80" s="122">
        <v>36</v>
      </c>
      <c r="AS80" s="122">
        <v>0</v>
      </c>
    </row>
    <row r="81" spans="1:45" ht="15" customHeight="1" x14ac:dyDescent="0.3">
      <c r="A81" s="95" t="s">
        <v>142</v>
      </c>
      <c r="B81" s="179">
        <v>860</v>
      </c>
      <c r="C81" s="179">
        <v>418</v>
      </c>
      <c r="D81" s="179">
        <v>391</v>
      </c>
      <c r="E81" s="179">
        <v>176</v>
      </c>
      <c r="F81" s="179">
        <v>368</v>
      </c>
      <c r="G81" s="179">
        <v>189</v>
      </c>
      <c r="H81" s="179">
        <v>268</v>
      </c>
      <c r="I81" s="179">
        <v>135</v>
      </c>
      <c r="J81" s="179">
        <v>226</v>
      </c>
      <c r="K81" s="179">
        <v>143</v>
      </c>
      <c r="L81" s="178">
        <f t="shared" si="29"/>
        <v>2113</v>
      </c>
      <c r="M81" s="178">
        <f t="shared" si="30"/>
        <v>1061</v>
      </c>
      <c r="N81" s="95" t="s">
        <v>142</v>
      </c>
      <c r="O81" s="179">
        <v>184</v>
      </c>
      <c r="P81" s="179">
        <v>78</v>
      </c>
      <c r="Q81" s="179">
        <v>73</v>
      </c>
      <c r="R81" s="179">
        <v>23</v>
      </c>
      <c r="S81" s="179">
        <v>97</v>
      </c>
      <c r="T81" s="179">
        <v>39</v>
      </c>
      <c r="U81" s="179">
        <v>24</v>
      </c>
      <c r="V81" s="179">
        <v>10</v>
      </c>
      <c r="W81" s="179">
        <v>30</v>
      </c>
      <c r="X81" s="179">
        <v>18</v>
      </c>
      <c r="Y81" s="178">
        <f t="shared" si="27"/>
        <v>408</v>
      </c>
      <c r="Z81" s="178">
        <f t="shared" si="28"/>
        <v>168</v>
      </c>
      <c r="AA81" s="95" t="s">
        <v>142</v>
      </c>
      <c r="AB81" s="179"/>
      <c r="AC81" s="179"/>
      <c r="AD81" s="179"/>
      <c r="AE81" s="179"/>
      <c r="AF81" s="95"/>
      <c r="AG81" s="179"/>
      <c r="AH81" s="179">
        <v>72</v>
      </c>
      <c r="AI81" s="179">
        <v>63</v>
      </c>
      <c r="AJ81" s="179">
        <v>9</v>
      </c>
      <c r="AK81" s="179">
        <v>0</v>
      </c>
      <c r="AL81" s="179">
        <v>0</v>
      </c>
      <c r="AM81" s="179">
        <v>0</v>
      </c>
      <c r="AN81" s="179">
        <v>56</v>
      </c>
      <c r="AO81" s="179">
        <v>56</v>
      </c>
      <c r="AP81" s="179">
        <v>1</v>
      </c>
      <c r="AQ81" s="179">
        <f t="shared" si="31"/>
        <v>31</v>
      </c>
      <c r="AR81" s="122">
        <v>31</v>
      </c>
      <c r="AS81" s="122"/>
    </row>
    <row r="82" spans="1:45" ht="15" customHeight="1" x14ac:dyDescent="0.3">
      <c r="A82" s="95" t="s">
        <v>143</v>
      </c>
      <c r="B82" s="179">
        <v>860</v>
      </c>
      <c r="C82" s="179">
        <v>434</v>
      </c>
      <c r="D82" s="179">
        <v>615</v>
      </c>
      <c r="E82" s="179">
        <v>316</v>
      </c>
      <c r="F82" s="179">
        <v>474</v>
      </c>
      <c r="G82" s="179">
        <v>246</v>
      </c>
      <c r="H82" s="179">
        <v>446</v>
      </c>
      <c r="I82" s="179">
        <v>218</v>
      </c>
      <c r="J82" s="179">
        <v>334</v>
      </c>
      <c r="K82" s="179">
        <v>180</v>
      </c>
      <c r="L82" s="178">
        <f t="shared" si="29"/>
        <v>2729</v>
      </c>
      <c r="M82" s="178">
        <f t="shared" si="30"/>
        <v>1394</v>
      </c>
      <c r="N82" s="95" t="s">
        <v>143</v>
      </c>
      <c r="O82" s="179">
        <v>79</v>
      </c>
      <c r="P82" s="179">
        <v>41</v>
      </c>
      <c r="Q82" s="179">
        <v>67</v>
      </c>
      <c r="R82" s="179">
        <v>34</v>
      </c>
      <c r="S82" s="179">
        <v>66</v>
      </c>
      <c r="T82" s="179">
        <v>38</v>
      </c>
      <c r="U82" s="179">
        <v>72</v>
      </c>
      <c r="V82" s="179">
        <v>37</v>
      </c>
      <c r="W82" s="179">
        <v>29</v>
      </c>
      <c r="X82" s="179">
        <v>17</v>
      </c>
      <c r="Y82" s="178">
        <f t="shared" si="27"/>
        <v>313</v>
      </c>
      <c r="Z82" s="178">
        <f t="shared" si="28"/>
        <v>167</v>
      </c>
      <c r="AA82" s="95" t="s">
        <v>143</v>
      </c>
      <c r="AB82" s="179"/>
      <c r="AC82" s="179"/>
      <c r="AD82" s="179"/>
      <c r="AE82" s="179"/>
      <c r="AF82" s="95"/>
      <c r="AG82" s="179"/>
      <c r="AH82" s="179">
        <v>109</v>
      </c>
      <c r="AI82" s="179">
        <v>104</v>
      </c>
      <c r="AJ82" s="179">
        <v>5</v>
      </c>
      <c r="AK82" s="179">
        <v>0</v>
      </c>
      <c r="AL82" s="179">
        <v>0</v>
      </c>
      <c r="AM82" s="179">
        <v>0</v>
      </c>
      <c r="AN82" s="179">
        <v>96</v>
      </c>
      <c r="AO82" s="179">
        <v>96</v>
      </c>
      <c r="AP82" s="179">
        <v>10</v>
      </c>
      <c r="AQ82" s="179">
        <f t="shared" si="31"/>
        <v>15</v>
      </c>
      <c r="AR82" s="122">
        <v>15</v>
      </c>
      <c r="AS82" s="122"/>
    </row>
    <row r="83" spans="1:45" ht="15" customHeight="1" x14ac:dyDescent="0.3">
      <c r="A83" s="95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8"/>
      <c r="M83" s="178"/>
      <c r="N83" s="95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8"/>
      <c r="Z83" s="178"/>
      <c r="AA83" s="95"/>
      <c r="AB83" s="179"/>
      <c r="AC83" s="179"/>
      <c r="AD83" s="179"/>
      <c r="AE83" s="179"/>
      <c r="AF83" s="95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22"/>
      <c r="AS83" s="122"/>
    </row>
    <row r="84" spans="1:45" ht="14.25" customHeight="1" x14ac:dyDescent="0.3">
      <c r="A84" s="95" t="s">
        <v>145</v>
      </c>
      <c r="B84" s="179">
        <v>406</v>
      </c>
      <c r="C84" s="179">
        <v>193</v>
      </c>
      <c r="D84" s="179">
        <v>228</v>
      </c>
      <c r="E84" s="179">
        <v>114</v>
      </c>
      <c r="F84" s="179">
        <v>213</v>
      </c>
      <c r="G84" s="179">
        <v>100</v>
      </c>
      <c r="H84" s="179">
        <v>194</v>
      </c>
      <c r="I84" s="179">
        <v>104</v>
      </c>
      <c r="J84" s="179">
        <v>228</v>
      </c>
      <c r="K84" s="179">
        <v>118</v>
      </c>
      <c r="L84" s="178">
        <f t="shared" si="29"/>
        <v>1269</v>
      </c>
      <c r="M84" s="178">
        <f t="shared" si="30"/>
        <v>629</v>
      </c>
      <c r="N84" s="95" t="s">
        <v>145</v>
      </c>
      <c r="O84" s="179">
        <v>108</v>
      </c>
      <c r="P84" s="179">
        <v>44</v>
      </c>
      <c r="Q84" s="179">
        <v>55</v>
      </c>
      <c r="R84" s="179">
        <v>31</v>
      </c>
      <c r="S84" s="179">
        <v>59</v>
      </c>
      <c r="T84" s="179">
        <v>28</v>
      </c>
      <c r="U84" s="179">
        <v>47</v>
      </c>
      <c r="V84" s="179">
        <v>23</v>
      </c>
      <c r="W84" s="179">
        <v>59</v>
      </c>
      <c r="X84" s="179">
        <v>32</v>
      </c>
      <c r="Y84" s="178">
        <f t="shared" si="27"/>
        <v>328</v>
      </c>
      <c r="Z84" s="178">
        <f t="shared" si="28"/>
        <v>158</v>
      </c>
      <c r="AA84" s="95" t="s">
        <v>145</v>
      </c>
      <c r="AB84" s="179"/>
      <c r="AC84" s="179"/>
      <c r="AD84" s="179"/>
      <c r="AE84" s="179"/>
      <c r="AF84" s="95"/>
      <c r="AG84" s="179"/>
      <c r="AH84" s="179">
        <v>42</v>
      </c>
      <c r="AI84" s="179">
        <v>40</v>
      </c>
      <c r="AJ84" s="179">
        <v>2</v>
      </c>
      <c r="AK84" s="179">
        <v>0</v>
      </c>
      <c r="AL84" s="179">
        <v>0</v>
      </c>
      <c r="AM84" s="179">
        <v>0</v>
      </c>
      <c r="AN84" s="179">
        <v>42</v>
      </c>
      <c r="AO84" s="179">
        <v>42</v>
      </c>
      <c r="AP84" s="179">
        <v>0</v>
      </c>
      <c r="AQ84" s="179">
        <f t="shared" si="31"/>
        <v>10</v>
      </c>
      <c r="AR84" s="122">
        <v>9</v>
      </c>
      <c r="AS84" s="122">
        <v>1</v>
      </c>
    </row>
    <row r="85" spans="1:45" ht="12" customHeight="1" x14ac:dyDescent="0.3">
      <c r="A85" s="95" t="s">
        <v>146</v>
      </c>
      <c r="B85" s="179">
        <v>589</v>
      </c>
      <c r="C85" s="179">
        <v>263</v>
      </c>
      <c r="D85" s="179">
        <v>209</v>
      </c>
      <c r="E85" s="179">
        <v>111</v>
      </c>
      <c r="F85" s="179">
        <v>174</v>
      </c>
      <c r="G85" s="179">
        <v>88</v>
      </c>
      <c r="H85" s="179">
        <v>133</v>
      </c>
      <c r="I85" s="179">
        <v>73</v>
      </c>
      <c r="J85" s="179">
        <v>106</v>
      </c>
      <c r="K85" s="179">
        <v>56</v>
      </c>
      <c r="L85" s="178">
        <f t="shared" si="29"/>
        <v>1211</v>
      </c>
      <c r="M85" s="178">
        <f t="shared" si="30"/>
        <v>591</v>
      </c>
      <c r="N85" s="95" t="s">
        <v>146</v>
      </c>
      <c r="O85" s="179">
        <v>72</v>
      </c>
      <c r="P85" s="179">
        <v>22</v>
      </c>
      <c r="Q85" s="179">
        <v>46</v>
      </c>
      <c r="R85" s="179">
        <v>26</v>
      </c>
      <c r="S85" s="179">
        <v>42</v>
      </c>
      <c r="T85" s="179">
        <v>23</v>
      </c>
      <c r="U85" s="179">
        <v>35</v>
      </c>
      <c r="V85" s="179">
        <v>17</v>
      </c>
      <c r="W85" s="179">
        <v>9</v>
      </c>
      <c r="X85" s="179">
        <v>7</v>
      </c>
      <c r="Y85" s="178">
        <f t="shared" si="27"/>
        <v>204</v>
      </c>
      <c r="Z85" s="178">
        <f t="shared" si="28"/>
        <v>95</v>
      </c>
      <c r="AA85" s="95" t="s">
        <v>146</v>
      </c>
      <c r="AB85" s="179"/>
      <c r="AC85" s="179"/>
      <c r="AD85" s="179"/>
      <c r="AE85" s="179"/>
      <c r="AF85" s="95"/>
      <c r="AG85" s="179"/>
      <c r="AH85" s="179">
        <v>36</v>
      </c>
      <c r="AI85" s="179">
        <v>36</v>
      </c>
      <c r="AJ85" s="179">
        <v>0</v>
      </c>
      <c r="AK85" s="179">
        <v>0</v>
      </c>
      <c r="AL85" s="179">
        <v>0</v>
      </c>
      <c r="AM85" s="179">
        <v>0</v>
      </c>
      <c r="AN85" s="179">
        <v>35</v>
      </c>
      <c r="AO85" s="179">
        <v>35</v>
      </c>
      <c r="AP85" s="179">
        <v>1</v>
      </c>
      <c r="AQ85" s="179">
        <f t="shared" si="31"/>
        <v>7</v>
      </c>
      <c r="AR85" s="122">
        <v>7</v>
      </c>
      <c r="AS85" s="122"/>
    </row>
    <row r="86" spans="1:45" ht="14.25" customHeight="1" x14ac:dyDescent="0.3">
      <c r="A86" s="95" t="s">
        <v>147</v>
      </c>
      <c r="B86" s="179">
        <v>449</v>
      </c>
      <c r="C86" s="179">
        <v>228</v>
      </c>
      <c r="D86" s="179">
        <v>303</v>
      </c>
      <c r="E86" s="179">
        <v>145</v>
      </c>
      <c r="F86" s="179">
        <v>385</v>
      </c>
      <c r="G86" s="179">
        <v>184</v>
      </c>
      <c r="H86" s="179">
        <v>289</v>
      </c>
      <c r="I86" s="179">
        <v>136</v>
      </c>
      <c r="J86" s="179">
        <v>270</v>
      </c>
      <c r="K86" s="179">
        <v>114</v>
      </c>
      <c r="L86" s="178">
        <f t="shared" si="29"/>
        <v>1696</v>
      </c>
      <c r="M86" s="178">
        <f t="shared" si="30"/>
        <v>807</v>
      </c>
      <c r="N86" s="95" t="s">
        <v>147</v>
      </c>
      <c r="O86" s="179">
        <v>84</v>
      </c>
      <c r="P86" s="179">
        <v>50</v>
      </c>
      <c r="Q86" s="179">
        <v>67</v>
      </c>
      <c r="R86" s="179">
        <v>27</v>
      </c>
      <c r="S86" s="179">
        <v>55</v>
      </c>
      <c r="T86" s="179">
        <v>29</v>
      </c>
      <c r="U86" s="179">
        <v>57</v>
      </c>
      <c r="V86" s="179">
        <v>30</v>
      </c>
      <c r="W86" s="179">
        <v>59</v>
      </c>
      <c r="X86" s="179">
        <v>22</v>
      </c>
      <c r="Y86" s="178">
        <f t="shared" si="27"/>
        <v>322</v>
      </c>
      <c r="Z86" s="178">
        <f t="shared" si="28"/>
        <v>158</v>
      </c>
      <c r="AA86" s="95" t="s">
        <v>147</v>
      </c>
      <c r="AB86" s="179"/>
      <c r="AC86" s="179"/>
      <c r="AD86" s="179"/>
      <c r="AE86" s="179"/>
      <c r="AF86" s="95"/>
      <c r="AG86" s="179"/>
      <c r="AH86" s="179">
        <v>79</v>
      </c>
      <c r="AI86" s="179">
        <v>76</v>
      </c>
      <c r="AJ86" s="179">
        <v>3</v>
      </c>
      <c r="AK86" s="179">
        <v>0</v>
      </c>
      <c r="AL86" s="179">
        <v>0</v>
      </c>
      <c r="AM86" s="179">
        <v>0</v>
      </c>
      <c r="AN86" s="179">
        <v>88</v>
      </c>
      <c r="AO86" s="179">
        <v>88</v>
      </c>
      <c r="AP86" s="179">
        <v>5</v>
      </c>
      <c r="AQ86" s="179">
        <f t="shared" si="31"/>
        <v>12</v>
      </c>
      <c r="AR86" s="122">
        <v>12</v>
      </c>
      <c r="AS86" s="122"/>
    </row>
    <row r="87" spans="1:45" ht="14.25" customHeight="1" x14ac:dyDescent="0.3">
      <c r="A87" s="95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8"/>
      <c r="M87" s="178"/>
      <c r="N87" s="95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8"/>
      <c r="Z87" s="178"/>
      <c r="AA87" s="95"/>
      <c r="AB87" s="179"/>
      <c r="AC87" s="179"/>
      <c r="AD87" s="179"/>
      <c r="AE87" s="179"/>
      <c r="AF87" s="95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22"/>
      <c r="AS87" s="122"/>
    </row>
    <row r="88" spans="1:45" ht="8.25" customHeight="1" x14ac:dyDescent="0.3">
      <c r="A88" s="119"/>
      <c r="B88" s="180"/>
      <c r="C88" s="180"/>
      <c r="D88" s="246"/>
      <c r="E88" s="246"/>
      <c r="F88" s="180"/>
      <c r="G88" s="180"/>
      <c r="H88" s="180"/>
      <c r="I88" s="180"/>
      <c r="J88" s="180"/>
      <c r="K88" s="180"/>
      <c r="L88" s="180"/>
      <c r="M88" s="180"/>
      <c r="N88" s="119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19">
        <v>0</v>
      </c>
      <c r="AB88" s="119">
        <v>0</v>
      </c>
      <c r="AC88" s="119">
        <v>0</v>
      </c>
      <c r="AD88" s="119">
        <v>0</v>
      </c>
      <c r="AE88" s="119">
        <v>0</v>
      </c>
      <c r="AF88" s="119">
        <v>0</v>
      </c>
      <c r="AG88" s="180">
        <v>0</v>
      </c>
      <c r="AH88" s="119">
        <v>0</v>
      </c>
      <c r="AI88" s="119"/>
      <c r="AJ88" s="119">
        <v>0</v>
      </c>
      <c r="AK88" s="180"/>
      <c r="AL88" s="119">
        <v>0</v>
      </c>
      <c r="AM88" s="119">
        <v>0</v>
      </c>
      <c r="AN88" s="180">
        <v>0</v>
      </c>
      <c r="AO88" s="180"/>
      <c r="AP88" s="119">
        <v>0</v>
      </c>
      <c r="AQ88" s="119">
        <v>0</v>
      </c>
      <c r="AR88" s="124">
        <v>0</v>
      </c>
      <c r="AS88" s="124">
        <v>0</v>
      </c>
    </row>
    <row r="89" spans="1:45" x14ac:dyDescent="0.25">
      <c r="A89" s="112" t="s">
        <v>211</v>
      </c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12" t="s">
        <v>206</v>
      </c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12" t="s">
        <v>562</v>
      </c>
      <c r="AB89" s="112"/>
      <c r="AC89" s="112"/>
      <c r="AD89" s="112"/>
      <c r="AE89" s="112"/>
      <c r="AF89" s="112"/>
      <c r="AG89" s="152"/>
      <c r="AH89" s="112"/>
      <c r="AI89" s="112"/>
      <c r="AJ89" s="112"/>
      <c r="AK89" s="152"/>
      <c r="AL89" s="112"/>
      <c r="AM89" s="112"/>
      <c r="AN89" s="152"/>
      <c r="AO89" s="152"/>
      <c r="AP89" s="112"/>
      <c r="AQ89" s="112"/>
      <c r="AR89" s="113"/>
      <c r="AS89" s="113"/>
    </row>
    <row r="90" spans="1:45" x14ac:dyDescent="0.25">
      <c r="A90" s="112" t="s">
        <v>11</v>
      </c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12" t="s">
        <v>11</v>
      </c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12" t="s">
        <v>24</v>
      </c>
      <c r="AB90" s="112"/>
      <c r="AC90" s="112"/>
      <c r="AD90" s="112"/>
      <c r="AE90" s="112"/>
      <c r="AF90" s="112"/>
      <c r="AG90" s="152"/>
      <c r="AH90" s="112"/>
      <c r="AI90" s="112"/>
      <c r="AJ90" s="112"/>
      <c r="AK90" s="152"/>
      <c r="AL90" s="112"/>
      <c r="AM90" s="112"/>
      <c r="AN90" s="152"/>
      <c r="AO90" s="152"/>
      <c r="AP90" s="112"/>
      <c r="AQ90" s="112"/>
      <c r="AR90" s="113"/>
      <c r="AS90" s="113"/>
    </row>
    <row r="91" spans="1:45" x14ac:dyDescent="0.25">
      <c r="A91" s="112" t="s">
        <v>149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12" t="s">
        <v>149</v>
      </c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12" t="s">
        <v>149</v>
      </c>
      <c r="AB91" s="112"/>
      <c r="AC91" s="112"/>
      <c r="AD91" s="112"/>
      <c r="AE91" s="112"/>
      <c r="AF91" s="112"/>
      <c r="AG91" s="152"/>
      <c r="AH91" s="112"/>
      <c r="AI91" s="112"/>
      <c r="AJ91" s="112"/>
      <c r="AK91" s="152"/>
      <c r="AL91" s="112"/>
      <c r="AM91" s="112"/>
      <c r="AN91" s="152"/>
      <c r="AO91" s="152"/>
      <c r="AP91" s="112"/>
      <c r="AQ91" s="112"/>
      <c r="AR91" s="113"/>
      <c r="AS91" s="113"/>
    </row>
    <row r="92" spans="1:45" x14ac:dyDescent="0.25"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B92" s="128"/>
      <c r="AC92" s="128"/>
      <c r="AD92" s="128"/>
      <c r="AE92" s="128"/>
      <c r="AF92" s="128"/>
      <c r="AG92" s="176"/>
      <c r="AH92" s="128"/>
      <c r="AI92" s="128"/>
      <c r="AJ92" s="128"/>
      <c r="AK92" s="176"/>
      <c r="AL92" s="128"/>
      <c r="AM92" s="128"/>
      <c r="AN92" s="176"/>
      <c r="AO92" s="176"/>
      <c r="AP92" s="128"/>
      <c r="AQ92" s="128"/>
    </row>
    <row r="93" spans="1:45" x14ac:dyDescent="0.25">
      <c r="A93" s="115" t="s">
        <v>335</v>
      </c>
      <c r="B93" s="176"/>
      <c r="C93" s="176"/>
      <c r="D93" s="176"/>
      <c r="E93" s="176"/>
      <c r="F93" s="176"/>
      <c r="G93" s="176"/>
      <c r="H93" s="176"/>
      <c r="I93" s="176"/>
      <c r="J93" s="176" t="s">
        <v>323</v>
      </c>
      <c r="K93" s="176"/>
      <c r="L93" s="176"/>
      <c r="M93" s="176"/>
      <c r="N93" s="115" t="s">
        <v>335</v>
      </c>
      <c r="O93" s="176"/>
      <c r="P93" s="176"/>
      <c r="Q93" s="176"/>
      <c r="R93" s="176"/>
      <c r="S93" s="176"/>
      <c r="T93" s="176"/>
      <c r="U93" s="176"/>
      <c r="V93" s="176"/>
      <c r="W93" s="176" t="s">
        <v>323</v>
      </c>
      <c r="X93" s="176"/>
      <c r="Y93" s="176"/>
      <c r="Z93" s="176"/>
      <c r="AA93" s="115" t="s">
        <v>335</v>
      </c>
      <c r="AB93" s="128"/>
      <c r="AC93" s="128"/>
      <c r="AD93" s="128"/>
      <c r="AE93" s="128"/>
      <c r="AF93" s="128"/>
      <c r="AG93" s="176"/>
      <c r="AH93" s="128"/>
      <c r="AI93" s="128"/>
      <c r="AJ93" s="128"/>
      <c r="AK93" s="176"/>
      <c r="AL93" s="128"/>
      <c r="AM93" s="128"/>
      <c r="AN93" s="176"/>
      <c r="AO93" s="176"/>
      <c r="AP93" s="128"/>
      <c r="AQ93" s="128"/>
      <c r="AR93" s="176" t="s">
        <v>323</v>
      </c>
    </row>
    <row r="94" spans="1:45" x14ac:dyDescent="0.25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B94" s="128"/>
      <c r="AC94" s="128"/>
      <c r="AD94" s="128"/>
      <c r="AE94" s="128"/>
      <c r="AF94" s="128"/>
      <c r="AG94" s="176"/>
      <c r="AH94" s="128"/>
      <c r="AI94" s="128"/>
      <c r="AJ94" s="128"/>
      <c r="AK94" s="176"/>
      <c r="AL94" s="128"/>
      <c r="AM94" s="128"/>
      <c r="AN94" s="176"/>
      <c r="AO94" s="176"/>
      <c r="AP94" s="128"/>
      <c r="AQ94" s="128"/>
    </row>
    <row r="95" spans="1:45" ht="16.5" customHeight="1" x14ac:dyDescent="0.35">
      <c r="A95" s="116"/>
      <c r="B95" s="41" t="s">
        <v>325</v>
      </c>
      <c r="C95" s="97"/>
      <c r="D95" s="41" t="s">
        <v>326</v>
      </c>
      <c r="E95" s="97"/>
      <c r="F95" s="41" t="s">
        <v>327</v>
      </c>
      <c r="G95" s="97"/>
      <c r="H95" s="41" t="s">
        <v>328</v>
      </c>
      <c r="I95" s="97"/>
      <c r="J95" s="41" t="s">
        <v>329</v>
      </c>
      <c r="K95" s="97"/>
      <c r="L95" s="41" t="s">
        <v>157</v>
      </c>
      <c r="M95" s="97"/>
      <c r="N95" s="116"/>
      <c r="O95" s="41" t="s">
        <v>325</v>
      </c>
      <c r="P95" s="97"/>
      <c r="Q95" s="41" t="s">
        <v>326</v>
      </c>
      <c r="R95" s="97"/>
      <c r="S95" s="41" t="s">
        <v>327</v>
      </c>
      <c r="T95" s="97"/>
      <c r="U95" s="41" t="s">
        <v>328</v>
      </c>
      <c r="V95" s="97"/>
      <c r="W95" s="41" t="s">
        <v>329</v>
      </c>
      <c r="X95" s="97"/>
      <c r="Y95" s="41" t="s">
        <v>157</v>
      </c>
      <c r="Z95" s="97"/>
      <c r="AA95" s="359"/>
      <c r="AB95" s="457" t="s">
        <v>164</v>
      </c>
      <c r="AC95" s="457"/>
      <c r="AD95" s="457"/>
      <c r="AE95" s="457"/>
      <c r="AF95" s="457"/>
      <c r="AG95" s="458"/>
      <c r="AH95" s="306" t="s">
        <v>7</v>
      </c>
      <c r="AI95" s="355"/>
      <c r="AJ95" s="118"/>
      <c r="AK95" s="306" t="s">
        <v>527</v>
      </c>
      <c r="AL95" s="360"/>
      <c r="AM95" s="118"/>
      <c r="AN95" s="247"/>
      <c r="AO95" s="117"/>
      <c r="AP95" s="361" t="s">
        <v>528</v>
      </c>
      <c r="AQ95" s="306" t="s">
        <v>529</v>
      </c>
      <c r="AR95" s="355"/>
      <c r="AS95" s="362"/>
    </row>
    <row r="96" spans="1:45" ht="24" customHeight="1" x14ac:dyDescent="0.3">
      <c r="A96" s="119" t="s">
        <v>21</v>
      </c>
      <c r="B96" s="44" t="s">
        <v>375</v>
      </c>
      <c r="C96" s="44" t="s">
        <v>330</v>
      </c>
      <c r="D96" s="44" t="s">
        <v>375</v>
      </c>
      <c r="E96" s="44" t="s">
        <v>330</v>
      </c>
      <c r="F96" s="44" t="s">
        <v>375</v>
      </c>
      <c r="G96" s="44" t="s">
        <v>330</v>
      </c>
      <c r="H96" s="44" t="s">
        <v>375</v>
      </c>
      <c r="I96" s="44" t="s">
        <v>330</v>
      </c>
      <c r="J96" s="44" t="s">
        <v>375</v>
      </c>
      <c r="K96" s="44" t="s">
        <v>330</v>
      </c>
      <c r="L96" s="44" t="s">
        <v>375</v>
      </c>
      <c r="M96" s="44" t="s">
        <v>330</v>
      </c>
      <c r="N96" s="119" t="s">
        <v>21</v>
      </c>
      <c r="O96" s="44" t="s">
        <v>375</v>
      </c>
      <c r="P96" s="44" t="s">
        <v>330</v>
      </c>
      <c r="Q96" s="44" t="s">
        <v>375</v>
      </c>
      <c r="R96" s="44" t="s">
        <v>330</v>
      </c>
      <c r="S96" s="44" t="s">
        <v>375</v>
      </c>
      <c r="T96" s="44" t="s">
        <v>330</v>
      </c>
      <c r="U96" s="44" t="s">
        <v>375</v>
      </c>
      <c r="V96" s="44" t="s">
        <v>330</v>
      </c>
      <c r="W96" s="44" t="s">
        <v>375</v>
      </c>
      <c r="X96" s="44" t="s">
        <v>330</v>
      </c>
      <c r="Y96" s="44" t="s">
        <v>375</v>
      </c>
      <c r="Z96" s="44" t="s">
        <v>330</v>
      </c>
      <c r="AA96" s="363" t="s">
        <v>21</v>
      </c>
      <c r="AB96" s="248" t="s">
        <v>530</v>
      </c>
      <c r="AC96" s="248" t="s">
        <v>531</v>
      </c>
      <c r="AD96" s="248" t="s">
        <v>532</v>
      </c>
      <c r="AE96" s="248" t="s">
        <v>533</v>
      </c>
      <c r="AF96" s="248" t="s">
        <v>534</v>
      </c>
      <c r="AG96" s="315" t="s">
        <v>324</v>
      </c>
      <c r="AH96" s="315" t="s">
        <v>535</v>
      </c>
      <c r="AI96" s="364" t="s">
        <v>536</v>
      </c>
      <c r="AJ96" s="364" t="s">
        <v>537</v>
      </c>
      <c r="AK96" s="365" t="s">
        <v>538</v>
      </c>
      <c r="AL96" s="253" t="s">
        <v>539</v>
      </c>
      <c r="AM96" s="253" t="s">
        <v>346</v>
      </c>
      <c r="AN96" s="253" t="s">
        <v>544</v>
      </c>
      <c r="AO96" s="366" t="s">
        <v>541</v>
      </c>
      <c r="AP96" s="367" t="s">
        <v>158</v>
      </c>
      <c r="AQ96" s="368" t="s">
        <v>175</v>
      </c>
      <c r="AR96" s="307" t="s">
        <v>170</v>
      </c>
      <c r="AS96" s="368" t="s">
        <v>176</v>
      </c>
    </row>
    <row r="97" spans="1:45" x14ac:dyDescent="0.25">
      <c r="A97" s="95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95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16"/>
      <c r="AB97" s="238"/>
      <c r="AC97" s="238"/>
      <c r="AD97" s="238"/>
      <c r="AE97" s="238"/>
      <c r="AF97" s="116"/>
      <c r="AG97" s="109"/>
      <c r="AH97" s="251"/>
      <c r="AI97" s="251"/>
      <c r="AJ97" s="109"/>
      <c r="AK97" s="109"/>
      <c r="AL97" s="109"/>
      <c r="AM97" s="109"/>
      <c r="AN97" s="238"/>
      <c r="AO97" s="238"/>
      <c r="AP97" s="109"/>
      <c r="AQ97" s="120"/>
      <c r="AR97" s="305"/>
      <c r="AS97" s="305"/>
    </row>
    <row r="98" spans="1:45" ht="13" x14ac:dyDescent="0.3">
      <c r="A98" s="94" t="s">
        <v>332</v>
      </c>
      <c r="B98" s="178">
        <f>SUM(B100:B121)</f>
        <v>9951</v>
      </c>
      <c r="C98" s="178">
        <f t="shared" ref="C98:M98" si="32">SUM(C100:C121)</f>
        <v>4917</v>
      </c>
      <c r="D98" s="178">
        <f t="shared" si="32"/>
        <v>8505</v>
      </c>
      <c r="E98" s="178">
        <f t="shared" si="32"/>
        <v>4162</v>
      </c>
      <c r="F98" s="178">
        <f t="shared" si="32"/>
        <v>7764</v>
      </c>
      <c r="G98" s="178">
        <f t="shared" si="32"/>
        <v>3866</v>
      </c>
      <c r="H98" s="178">
        <f t="shared" si="32"/>
        <v>6467</v>
      </c>
      <c r="I98" s="178">
        <f t="shared" si="32"/>
        <v>3346</v>
      </c>
      <c r="J98" s="178">
        <f t="shared" si="32"/>
        <v>5588</v>
      </c>
      <c r="K98" s="178">
        <f t="shared" si="32"/>
        <v>2882</v>
      </c>
      <c r="L98" s="178">
        <f t="shared" si="32"/>
        <v>38275</v>
      </c>
      <c r="M98" s="178">
        <f t="shared" si="32"/>
        <v>19173</v>
      </c>
      <c r="N98" s="94" t="s">
        <v>332</v>
      </c>
      <c r="O98" s="178">
        <f>SUM(O100:O121)</f>
        <v>1158</v>
      </c>
      <c r="P98" s="178">
        <f t="shared" ref="P98:Z98" si="33">SUM(P100:P121)</f>
        <v>469</v>
      </c>
      <c r="Q98" s="178">
        <f t="shared" si="33"/>
        <v>1205</v>
      </c>
      <c r="R98" s="178">
        <f t="shared" si="33"/>
        <v>560</v>
      </c>
      <c r="S98" s="178">
        <f t="shared" si="33"/>
        <v>1229</v>
      </c>
      <c r="T98" s="178">
        <f t="shared" si="33"/>
        <v>560</v>
      </c>
      <c r="U98" s="178">
        <f t="shared" si="33"/>
        <v>931</v>
      </c>
      <c r="V98" s="178">
        <f t="shared" si="33"/>
        <v>476</v>
      </c>
      <c r="W98" s="178">
        <f t="shared" si="33"/>
        <v>678</v>
      </c>
      <c r="X98" s="178">
        <f t="shared" si="33"/>
        <v>345</v>
      </c>
      <c r="Y98" s="178">
        <f t="shared" si="33"/>
        <v>5201</v>
      </c>
      <c r="Z98" s="178">
        <f t="shared" si="33"/>
        <v>2410</v>
      </c>
      <c r="AA98" s="94" t="s">
        <v>332</v>
      </c>
      <c r="AB98" s="178">
        <f t="shared" ref="AB98:AG98" si="34">SUM(AB102:AB121)</f>
        <v>0</v>
      </c>
      <c r="AC98" s="178">
        <f t="shared" si="34"/>
        <v>0</v>
      </c>
      <c r="AD98" s="178">
        <f t="shared" si="34"/>
        <v>0</v>
      </c>
      <c r="AE98" s="178">
        <f t="shared" si="34"/>
        <v>0</v>
      </c>
      <c r="AF98" s="178">
        <f t="shared" si="34"/>
        <v>0</v>
      </c>
      <c r="AG98" s="178">
        <f t="shared" si="34"/>
        <v>0</v>
      </c>
      <c r="AH98" s="178">
        <f t="shared" ref="AH98:AS98" si="35">SUM(AH100:AH121)</f>
        <v>1064</v>
      </c>
      <c r="AI98" s="178">
        <f t="shared" si="35"/>
        <v>909</v>
      </c>
      <c r="AJ98" s="178">
        <f t="shared" si="35"/>
        <v>155</v>
      </c>
      <c r="AK98" s="178">
        <f t="shared" si="35"/>
        <v>0</v>
      </c>
      <c r="AL98" s="178">
        <f t="shared" si="35"/>
        <v>0</v>
      </c>
      <c r="AM98" s="178">
        <f t="shared" si="35"/>
        <v>0</v>
      </c>
      <c r="AN98" s="178">
        <f t="shared" si="35"/>
        <v>999</v>
      </c>
      <c r="AO98" s="178">
        <f t="shared" si="35"/>
        <v>999</v>
      </c>
      <c r="AP98" s="178">
        <f t="shared" si="35"/>
        <v>148</v>
      </c>
      <c r="AQ98" s="178">
        <f t="shared" si="35"/>
        <v>203</v>
      </c>
      <c r="AR98" s="178">
        <f t="shared" si="35"/>
        <v>189</v>
      </c>
      <c r="AS98" s="178">
        <f t="shared" si="35"/>
        <v>14</v>
      </c>
    </row>
    <row r="99" spans="1:45" x14ac:dyDescent="0.25">
      <c r="A99" s="95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95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95"/>
      <c r="AB99" s="95"/>
      <c r="AC99" s="95"/>
      <c r="AD99" s="95"/>
      <c r="AE99" s="95"/>
      <c r="AF99" s="95"/>
      <c r="AG99" s="179"/>
      <c r="AH99" s="95"/>
      <c r="AI99" s="95"/>
      <c r="AJ99" s="95"/>
      <c r="AK99" s="179"/>
      <c r="AL99" s="95"/>
      <c r="AM99" s="95"/>
      <c r="AN99" s="179"/>
      <c r="AO99" s="179"/>
      <c r="AP99" s="95"/>
      <c r="AQ99" s="129"/>
      <c r="AR99" s="122"/>
      <c r="AS99" s="122"/>
    </row>
    <row r="100" spans="1:45" ht="13.5" customHeight="1" x14ac:dyDescent="0.3">
      <c r="A100" s="95" t="s">
        <v>87</v>
      </c>
      <c r="B100" s="179">
        <v>3936</v>
      </c>
      <c r="C100" s="179">
        <v>1921</v>
      </c>
      <c r="D100" s="179">
        <v>3388</v>
      </c>
      <c r="E100" s="179">
        <v>1624</v>
      </c>
      <c r="F100" s="179">
        <v>3079</v>
      </c>
      <c r="G100" s="179">
        <v>1536</v>
      </c>
      <c r="H100" s="179">
        <v>2635</v>
      </c>
      <c r="I100" s="179">
        <v>1336</v>
      </c>
      <c r="J100" s="179">
        <v>2432</v>
      </c>
      <c r="K100" s="179">
        <v>1237</v>
      </c>
      <c r="L100" s="178">
        <f t="shared" ref="L100:M102" si="36">+B100+D100+F100+H100+J100</f>
        <v>15470</v>
      </c>
      <c r="M100" s="178">
        <f t="shared" si="36"/>
        <v>7654</v>
      </c>
      <c r="N100" s="95" t="s">
        <v>87</v>
      </c>
      <c r="O100" s="179">
        <v>281</v>
      </c>
      <c r="P100" s="179">
        <v>117</v>
      </c>
      <c r="Q100" s="179">
        <v>394</v>
      </c>
      <c r="R100" s="179">
        <v>171</v>
      </c>
      <c r="S100" s="179">
        <v>422</v>
      </c>
      <c r="T100" s="179">
        <v>183</v>
      </c>
      <c r="U100" s="179">
        <v>362</v>
      </c>
      <c r="V100" s="179">
        <v>186</v>
      </c>
      <c r="W100" s="179">
        <v>279</v>
      </c>
      <c r="X100" s="179">
        <v>136</v>
      </c>
      <c r="Y100" s="178">
        <f>+O100+Q100+S100+U100+W100</f>
        <v>1738</v>
      </c>
      <c r="Z100" s="178">
        <f>+P100+R100+T100+V100+X100</f>
        <v>793</v>
      </c>
      <c r="AA100" s="95" t="s">
        <v>87</v>
      </c>
      <c r="AB100" s="179"/>
      <c r="AC100" s="179"/>
      <c r="AD100" s="179"/>
      <c r="AE100" s="179"/>
      <c r="AF100" s="179"/>
      <c r="AG100" s="179"/>
      <c r="AH100" s="179">
        <f>AI100+AJ100</f>
        <v>401</v>
      </c>
      <c r="AI100" s="179">
        <v>364</v>
      </c>
      <c r="AJ100" s="179">
        <v>37</v>
      </c>
      <c r="AK100" s="179">
        <v>0</v>
      </c>
      <c r="AL100" s="95">
        <v>0</v>
      </c>
      <c r="AM100" s="95">
        <v>0</v>
      </c>
      <c r="AN100" s="179">
        <v>404</v>
      </c>
      <c r="AO100" s="170">
        <v>404</v>
      </c>
      <c r="AP100" s="95">
        <v>79</v>
      </c>
      <c r="AQ100" s="179">
        <f>+AR100+AS100</f>
        <v>63</v>
      </c>
      <c r="AR100" s="122">
        <v>63</v>
      </c>
      <c r="AS100" s="122"/>
    </row>
    <row r="101" spans="1:45" ht="13.5" customHeight="1" x14ac:dyDescent="0.3">
      <c r="A101" s="95" t="s">
        <v>88</v>
      </c>
      <c r="B101" s="179">
        <v>239</v>
      </c>
      <c r="C101" s="179">
        <v>122</v>
      </c>
      <c r="D101" s="179">
        <v>224</v>
      </c>
      <c r="E101" s="179">
        <v>121</v>
      </c>
      <c r="F101" s="179">
        <v>187</v>
      </c>
      <c r="G101" s="179">
        <v>89</v>
      </c>
      <c r="H101" s="179">
        <v>174</v>
      </c>
      <c r="I101" s="179">
        <v>88</v>
      </c>
      <c r="J101" s="179">
        <v>146</v>
      </c>
      <c r="K101" s="179">
        <v>69</v>
      </c>
      <c r="L101" s="178">
        <f t="shared" si="36"/>
        <v>970</v>
      </c>
      <c r="M101" s="178">
        <f t="shared" si="36"/>
        <v>489</v>
      </c>
      <c r="N101" s="95" t="s">
        <v>88</v>
      </c>
      <c r="O101" s="179">
        <v>22</v>
      </c>
      <c r="P101" s="179">
        <v>6</v>
      </c>
      <c r="Q101" s="179">
        <v>32</v>
      </c>
      <c r="R101" s="179">
        <v>16</v>
      </c>
      <c r="S101" s="179">
        <v>8</v>
      </c>
      <c r="T101" s="179">
        <v>4</v>
      </c>
      <c r="U101" s="179">
        <v>14</v>
      </c>
      <c r="V101" s="179">
        <v>10</v>
      </c>
      <c r="W101" s="179">
        <v>27</v>
      </c>
      <c r="X101" s="179">
        <v>16</v>
      </c>
      <c r="Y101" s="178">
        <f>+O101+Q101+S101+U101+W101</f>
        <v>103</v>
      </c>
      <c r="Z101" s="178">
        <f>+P101+R101+T101+V101+X101</f>
        <v>52</v>
      </c>
      <c r="AA101" s="95" t="s">
        <v>88</v>
      </c>
      <c r="AB101" s="179"/>
      <c r="AC101" s="179"/>
      <c r="AD101" s="179"/>
      <c r="AE101" s="179"/>
      <c r="AF101" s="179"/>
      <c r="AG101" s="179"/>
      <c r="AH101" s="179">
        <f>AI101+AJ101</f>
        <v>40</v>
      </c>
      <c r="AI101" s="179">
        <v>36</v>
      </c>
      <c r="AJ101" s="179">
        <v>4</v>
      </c>
      <c r="AK101" s="179">
        <v>0</v>
      </c>
      <c r="AL101" s="95">
        <v>0</v>
      </c>
      <c r="AM101" s="95">
        <v>0</v>
      </c>
      <c r="AN101" s="179">
        <v>36</v>
      </c>
      <c r="AO101" s="170">
        <v>36</v>
      </c>
      <c r="AP101" s="95">
        <v>3</v>
      </c>
      <c r="AQ101" s="179">
        <f>+AR101+AS101</f>
        <v>11</v>
      </c>
      <c r="AR101" s="122">
        <v>11</v>
      </c>
      <c r="AS101" s="122"/>
    </row>
    <row r="102" spans="1:45" ht="13.5" customHeight="1" x14ac:dyDescent="0.3">
      <c r="A102" s="95" t="s">
        <v>77</v>
      </c>
      <c r="B102" s="179">
        <v>391</v>
      </c>
      <c r="C102" s="179">
        <v>213</v>
      </c>
      <c r="D102" s="179">
        <v>297</v>
      </c>
      <c r="E102" s="179">
        <v>146</v>
      </c>
      <c r="F102" s="179">
        <v>275</v>
      </c>
      <c r="G102" s="179">
        <v>133</v>
      </c>
      <c r="H102" s="179">
        <v>211</v>
      </c>
      <c r="I102" s="179">
        <v>124</v>
      </c>
      <c r="J102" s="179">
        <v>150</v>
      </c>
      <c r="K102" s="179">
        <v>66</v>
      </c>
      <c r="L102" s="178">
        <f t="shared" si="36"/>
        <v>1324</v>
      </c>
      <c r="M102" s="178">
        <f t="shared" si="36"/>
        <v>682</v>
      </c>
      <c r="N102" s="95" t="s">
        <v>77</v>
      </c>
      <c r="O102" s="179">
        <v>29</v>
      </c>
      <c r="P102" s="179">
        <v>15</v>
      </c>
      <c r="Q102" s="179">
        <v>25</v>
      </c>
      <c r="R102" s="179">
        <v>14</v>
      </c>
      <c r="S102" s="179">
        <v>22</v>
      </c>
      <c r="T102" s="179">
        <v>9</v>
      </c>
      <c r="U102" s="179">
        <v>12</v>
      </c>
      <c r="V102" s="179">
        <v>5</v>
      </c>
      <c r="W102" s="179">
        <v>16</v>
      </c>
      <c r="X102" s="179">
        <v>6</v>
      </c>
      <c r="Y102" s="178">
        <f t="shared" ref="Y102:Y120" si="37">+O102+Q102+S102+U102+W102</f>
        <v>104</v>
      </c>
      <c r="Z102" s="178">
        <f t="shared" ref="Z102:Z120" si="38">+P102+R102+T102+V102+X102</f>
        <v>49</v>
      </c>
      <c r="AA102" s="95" t="s">
        <v>77</v>
      </c>
      <c r="AB102" s="179"/>
      <c r="AC102" s="179"/>
      <c r="AD102" s="179"/>
      <c r="AE102" s="179"/>
      <c r="AF102" s="179"/>
      <c r="AG102" s="179"/>
      <c r="AH102" s="179">
        <f t="shared" ref="AH102:AH120" si="39">AI102+AJ102</f>
        <v>61</v>
      </c>
      <c r="AI102" s="179">
        <v>50</v>
      </c>
      <c r="AJ102" s="179">
        <v>11</v>
      </c>
      <c r="AK102" s="179">
        <v>0</v>
      </c>
      <c r="AL102" s="95">
        <v>0</v>
      </c>
      <c r="AM102" s="95">
        <v>0</v>
      </c>
      <c r="AN102" s="179">
        <v>36</v>
      </c>
      <c r="AO102" s="170">
        <v>36</v>
      </c>
      <c r="AP102" s="179">
        <v>6</v>
      </c>
      <c r="AQ102" s="179">
        <f>+AR102+AS102</f>
        <v>18</v>
      </c>
      <c r="AR102" s="179">
        <v>14</v>
      </c>
      <c r="AS102" s="122">
        <v>4</v>
      </c>
    </row>
    <row r="103" spans="1:45" ht="13.5" customHeight="1" x14ac:dyDescent="0.3">
      <c r="A103" s="95" t="s">
        <v>78</v>
      </c>
      <c r="B103" s="179">
        <v>44</v>
      </c>
      <c r="C103" s="179">
        <v>14</v>
      </c>
      <c r="D103" s="179">
        <v>33</v>
      </c>
      <c r="E103" s="179">
        <v>15</v>
      </c>
      <c r="F103" s="179">
        <v>28</v>
      </c>
      <c r="G103" s="179">
        <v>14</v>
      </c>
      <c r="H103" s="179">
        <v>11</v>
      </c>
      <c r="I103" s="179">
        <v>7</v>
      </c>
      <c r="J103" s="179">
        <v>16</v>
      </c>
      <c r="K103" s="179">
        <v>8</v>
      </c>
      <c r="L103" s="178">
        <f t="shared" ref="L103:L112" si="40">+B103+D103+F103+H103+J103</f>
        <v>132</v>
      </c>
      <c r="M103" s="178">
        <f t="shared" ref="M103:M112" si="41">+C103+E103+G103+I103+K103</f>
        <v>58</v>
      </c>
      <c r="N103" s="95" t="s">
        <v>78</v>
      </c>
      <c r="O103" s="179">
        <v>13</v>
      </c>
      <c r="P103" s="179">
        <v>5</v>
      </c>
      <c r="Q103" s="179">
        <v>1</v>
      </c>
      <c r="R103" s="179">
        <v>0</v>
      </c>
      <c r="S103" s="179">
        <v>4</v>
      </c>
      <c r="T103" s="179">
        <v>1</v>
      </c>
      <c r="U103" s="179">
        <v>2</v>
      </c>
      <c r="V103" s="179">
        <v>0</v>
      </c>
      <c r="W103" s="179">
        <v>6</v>
      </c>
      <c r="X103" s="179">
        <v>2</v>
      </c>
      <c r="Y103" s="178">
        <f t="shared" si="37"/>
        <v>26</v>
      </c>
      <c r="Z103" s="178">
        <f t="shared" si="38"/>
        <v>8</v>
      </c>
      <c r="AA103" s="95" t="s">
        <v>78</v>
      </c>
      <c r="AB103" s="179"/>
      <c r="AC103" s="179"/>
      <c r="AD103" s="179"/>
      <c r="AE103" s="179"/>
      <c r="AF103" s="179"/>
      <c r="AG103" s="179"/>
      <c r="AH103" s="179">
        <f t="shared" si="39"/>
        <v>3</v>
      </c>
      <c r="AI103" s="179">
        <v>2</v>
      </c>
      <c r="AJ103" s="179">
        <v>1</v>
      </c>
      <c r="AK103" s="179">
        <v>0</v>
      </c>
      <c r="AL103" s="95">
        <v>0</v>
      </c>
      <c r="AM103" s="95">
        <v>0</v>
      </c>
      <c r="AN103" s="179">
        <v>3</v>
      </c>
      <c r="AO103" s="170">
        <v>3</v>
      </c>
      <c r="AP103" s="95">
        <v>0</v>
      </c>
      <c r="AQ103" s="179">
        <f t="shared" ref="AQ103:AQ120" si="42">+AR103+AS103</f>
        <v>1</v>
      </c>
      <c r="AR103" s="122">
        <v>1</v>
      </c>
      <c r="AS103" s="122"/>
    </row>
    <row r="104" spans="1:45" ht="13.5" customHeight="1" x14ac:dyDescent="0.3">
      <c r="A104" s="95" t="s">
        <v>79</v>
      </c>
      <c r="B104" s="179">
        <v>246</v>
      </c>
      <c r="C104" s="179">
        <v>129</v>
      </c>
      <c r="D104" s="179">
        <v>258</v>
      </c>
      <c r="E104" s="179">
        <v>120</v>
      </c>
      <c r="F104" s="179">
        <v>230</v>
      </c>
      <c r="G104" s="179">
        <v>122</v>
      </c>
      <c r="H104" s="179">
        <v>158</v>
      </c>
      <c r="I104" s="179">
        <v>77</v>
      </c>
      <c r="J104" s="179">
        <v>172</v>
      </c>
      <c r="K104" s="179">
        <v>95</v>
      </c>
      <c r="L104" s="178">
        <f t="shared" si="40"/>
        <v>1064</v>
      </c>
      <c r="M104" s="178">
        <f t="shared" si="41"/>
        <v>543</v>
      </c>
      <c r="N104" s="95" t="s">
        <v>79</v>
      </c>
      <c r="O104" s="179">
        <v>59</v>
      </c>
      <c r="P104" s="179">
        <v>29</v>
      </c>
      <c r="Q104" s="179">
        <v>39</v>
      </c>
      <c r="R104" s="179">
        <v>19</v>
      </c>
      <c r="S104" s="179">
        <v>38</v>
      </c>
      <c r="T104" s="179">
        <v>16</v>
      </c>
      <c r="U104" s="179">
        <v>28</v>
      </c>
      <c r="V104" s="179">
        <v>17</v>
      </c>
      <c r="W104" s="179">
        <v>20</v>
      </c>
      <c r="X104" s="179">
        <v>13</v>
      </c>
      <c r="Y104" s="178">
        <f t="shared" si="37"/>
        <v>184</v>
      </c>
      <c r="Z104" s="178">
        <f t="shared" si="38"/>
        <v>94</v>
      </c>
      <c r="AA104" s="95" t="s">
        <v>79</v>
      </c>
      <c r="AB104" s="179"/>
      <c r="AC104" s="179"/>
      <c r="AD104" s="179"/>
      <c r="AE104" s="179"/>
      <c r="AF104" s="179"/>
      <c r="AG104" s="179"/>
      <c r="AH104" s="179">
        <f t="shared" si="39"/>
        <v>25</v>
      </c>
      <c r="AI104" s="179">
        <v>22</v>
      </c>
      <c r="AJ104" s="179">
        <v>3</v>
      </c>
      <c r="AK104" s="179">
        <v>0</v>
      </c>
      <c r="AL104" s="95">
        <v>0</v>
      </c>
      <c r="AM104" s="95">
        <v>0</v>
      </c>
      <c r="AN104" s="179">
        <v>29</v>
      </c>
      <c r="AO104" s="170">
        <v>29</v>
      </c>
      <c r="AP104" s="95">
        <v>0</v>
      </c>
      <c r="AQ104" s="179">
        <v>7</v>
      </c>
      <c r="AR104" s="122">
        <v>7</v>
      </c>
      <c r="AS104" s="122"/>
    </row>
    <row r="105" spans="1:45" ht="13.5" customHeight="1" x14ac:dyDescent="0.3">
      <c r="A105" s="95" t="s">
        <v>80</v>
      </c>
      <c r="B105" s="179">
        <v>97</v>
      </c>
      <c r="C105" s="179">
        <v>56</v>
      </c>
      <c r="D105" s="179">
        <v>112</v>
      </c>
      <c r="E105" s="179">
        <v>62</v>
      </c>
      <c r="F105" s="179">
        <v>120</v>
      </c>
      <c r="G105" s="179">
        <v>50</v>
      </c>
      <c r="H105" s="179">
        <v>117</v>
      </c>
      <c r="I105" s="179">
        <v>60</v>
      </c>
      <c r="J105" s="179">
        <v>61</v>
      </c>
      <c r="K105" s="179">
        <v>32</v>
      </c>
      <c r="L105" s="178">
        <f t="shared" si="40"/>
        <v>507</v>
      </c>
      <c r="M105" s="178">
        <f t="shared" si="41"/>
        <v>260</v>
      </c>
      <c r="N105" s="95" t="s">
        <v>80</v>
      </c>
      <c r="O105" s="179">
        <v>2</v>
      </c>
      <c r="P105" s="179">
        <v>1</v>
      </c>
      <c r="Q105" s="179">
        <v>15</v>
      </c>
      <c r="R105" s="179">
        <v>11</v>
      </c>
      <c r="S105" s="179">
        <v>26</v>
      </c>
      <c r="T105" s="179">
        <v>12</v>
      </c>
      <c r="U105" s="179">
        <v>23</v>
      </c>
      <c r="V105" s="179">
        <v>9</v>
      </c>
      <c r="W105" s="179">
        <v>1</v>
      </c>
      <c r="X105" s="179">
        <v>1</v>
      </c>
      <c r="Y105" s="178">
        <f t="shared" si="37"/>
        <v>67</v>
      </c>
      <c r="Z105" s="178">
        <f t="shared" si="38"/>
        <v>34</v>
      </c>
      <c r="AA105" s="95" t="s">
        <v>80</v>
      </c>
      <c r="AB105" s="179"/>
      <c r="AC105" s="179"/>
      <c r="AD105" s="179"/>
      <c r="AE105" s="179"/>
      <c r="AF105" s="179"/>
      <c r="AG105" s="179"/>
      <c r="AH105" s="179">
        <f t="shared" si="39"/>
        <v>12</v>
      </c>
      <c r="AI105" s="179">
        <v>7</v>
      </c>
      <c r="AJ105" s="179">
        <v>5</v>
      </c>
      <c r="AK105" s="179">
        <v>0</v>
      </c>
      <c r="AL105" s="95">
        <v>0</v>
      </c>
      <c r="AM105" s="95">
        <v>0</v>
      </c>
      <c r="AN105" s="179">
        <v>14</v>
      </c>
      <c r="AO105" s="170">
        <v>14</v>
      </c>
      <c r="AP105" s="95">
        <v>0</v>
      </c>
      <c r="AQ105" s="179">
        <f t="shared" si="42"/>
        <v>2</v>
      </c>
      <c r="AR105" s="122">
        <v>2</v>
      </c>
      <c r="AS105" s="122"/>
    </row>
    <row r="106" spans="1:45" ht="13.5" customHeight="1" x14ac:dyDescent="0.3">
      <c r="A106" s="95" t="s">
        <v>81</v>
      </c>
      <c r="B106" s="179">
        <v>401</v>
      </c>
      <c r="C106" s="179">
        <v>186</v>
      </c>
      <c r="D106" s="179">
        <v>327</v>
      </c>
      <c r="E106" s="179">
        <v>153</v>
      </c>
      <c r="F106" s="179">
        <v>398</v>
      </c>
      <c r="G106" s="179">
        <v>199</v>
      </c>
      <c r="H106" s="179">
        <v>306</v>
      </c>
      <c r="I106" s="179">
        <v>157</v>
      </c>
      <c r="J106" s="179">
        <v>242</v>
      </c>
      <c r="K106" s="179">
        <v>129</v>
      </c>
      <c r="L106" s="178">
        <f t="shared" si="40"/>
        <v>1674</v>
      </c>
      <c r="M106" s="178">
        <f t="shared" si="41"/>
        <v>824</v>
      </c>
      <c r="N106" s="95" t="s">
        <v>81</v>
      </c>
      <c r="O106" s="179">
        <v>75</v>
      </c>
      <c r="P106" s="179">
        <v>30</v>
      </c>
      <c r="Q106" s="179">
        <v>63</v>
      </c>
      <c r="R106" s="179">
        <v>29</v>
      </c>
      <c r="S106" s="179">
        <v>103</v>
      </c>
      <c r="T106" s="179">
        <v>43</v>
      </c>
      <c r="U106" s="179">
        <v>62</v>
      </c>
      <c r="V106" s="179">
        <v>29</v>
      </c>
      <c r="W106" s="179">
        <v>39</v>
      </c>
      <c r="X106" s="179">
        <v>19</v>
      </c>
      <c r="Y106" s="178">
        <f t="shared" si="37"/>
        <v>342</v>
      </c>
      <c r="Z106" s="178">
        <f t="shared" si="38"/>
        <v>150</v>
      </c>
      <c r="AA106" s="95" t="s">
        <v>81</v>
      </c>
      <c r="AB106" s="179"/>
      <c r="AC106" s="179"/>
      <c r="AD106" s="179"/>
      <c r="AE106" s="179"/>
      <c r="AF106" s="179"/>
      <c r="AG106" s="179"/>
      <c r="AH106" s="179">
        <f t="shared" si="39"/>
        <v>43</v>
      </c>
      <c r="AI106" s="179">
        <v>43</v>
      </c>
      <c r="AJ106" s="179">
        <v>0</v>
      </c>
      <c r="AK106" s="179">
        <v>0</v>
      </c>
      <c r="AL106" s="95">
        <v>0</v>
      </c>
      <c r="AM106" s="95">
        <v>0</v>
      </c>
      <c r="AN106" s="179">
        <v>52</v>
      </c>
      <c r="AO106" s="170">
        <v>52</v>
      </c>
      <c r="AP106" s="95">
        <v>7</v>
      </c>
      <c r="AQ106" s="179">
        <f t="shared" si="42"/>
        <v>9</v>
      </c>
      <c r="AR106" s="122">
        <v>7</v>
      </c>
      <c r="AS106" s="122">
        <v>2</v>
      </c>
    </row>
    <row r="107" spans="1:45" ht="13.5" customHeight="1" x14ac:dyDescent="0.3">
      <c r="A107" s="95" t="s">
        <v>82</v>
      </c>
      <c r="B107" s="179">
        <v>646</v>
      </c>
      <c r="C107" s="179">
        <v>331</v>
      </c>
      <c r="D107" s="179">
        <v>580</v>
      </c>
      <c r="E107" s="179">
        <v>318</v>
      </c>
      <c r="F107" s="179">
        <v>557</v>
      </c>
      <c r="G107" s="179">
        <v>300</v>
      </c>
      <c r="H107" s="179">
        <v>437</v>
      </c>
      <c r="I107" s="179">
        <v>246</v>
      </c>
      <c r="J107" s="179">
        <v>429</v>
      </c>
      <c r="K107" s="179">
        <v>239</v>
      </c>
      <c r="L107" s="178">
        <f t="shared" si="40"/>
        <v>2649</v>
      </c>
      <c r="M107" s="178">
        <f t="shared" si="41"/>
        <v>1434</v>
      </c>
      <c r="N107" s="95" t="s">
        <v>82</v>
      </c>
      <c r="O107" s="179">
        <v>108</v>
      </c>
      <c r="P107" s="179">
        <v>43</v>
      </c>
      <c r="Q107" s="179">
        <v>91</v>
      </c>
      <c r="R107" s="179">
        <v>47</v>
      </c>
      <c r="S107" s="179">
        <v>113</v>
      </c>
      <c r="T107" s="179">
        <v>53</v>
      </c>
      <c r="U107" s="179">
        <v>63</v>
      </c>
      <c r="V107" s="179">
        <v>34</v>
      </c>
      <c r="W107" s="179">
        <v>59</v>
      </c>
      <c r="X107" s="179">
        <v>37</v>
      </c>
      <c r="Y107" s="178">
        <f t="shared" si="37"/>
        <v>434</v>
      </c>
      <c r="Z107" s="178">
        <f t="shared" si="38"/>
        <v>214</v>
      </c>
      <c r="AA107" s="95" t="s">
        <v>82</v>
      </c>
      <c r="AB107" s="179"/>
      <c r="AC107" s="179"/>
      <c r="AD107" s="179"/>
      <c r="AE107" s="179"/>
      <c r="AF107" s="179"/>
      <c r="AG107" s="179"/>
      <c r="AH107" s="179">
        <f t="shared" si="39"/>
        <v>41</v>
      </c>
      <c r="AI107" s="179">
        <v>31</v>
      </c>
      <c r="AJ107" s="179">
        <v>10</v>
      </c>
      <c r="AK107" s="179">
        <v>0</v>
      </c>
      <c r="AL107" s="95">
        <v>0</v>
      </c>
      <c r="AM107" s="95">
        <v>0</v>
      </c>
      <c r="AN107" s="179">
        <v>47</v>
      </c>
      <c r="AO107" s="170">
        <v>47</v>
      </c>
      <c r="AP107" s="95">
        <v>0</v>
      </c>
      <c r="AQ107" s="179">
        <f t="shared" si="42"/>
        <v>9</v>
      </c>
      <c r="AR107" s="122">
        <v>9</v>
      </c>
      <c r="AS107" s="122"/>
    </row>
    <row r="108" spans="1:45" ht="13.5" customHeight="1" x14ac:dyDescent="0.3">
      <c r="A108" s="95" t="s">
        <v>83</v>
      </c>
      <c r="B108" s="179">
        <v>489</v>
      </c>
      <c r="C108" s="179">
        <v>241</v>
      </c>
      <c r="D108" s="179">
        <v>360</v>
      </c>
      <c r="E108" s="179">
        <v>179</v>
      </c>
      <c r="F108" s="179">
        <v>350</v>
      </c>
      <c r="G108" s="179">
        <v>166</v>
      </c>
      <c r="H108" s="179">
        <v>328</v>
      </c>
      <c r="I108" s="179">
        <v>190</v>
      </c>
      <c r="J108" s="179">
        <v>220</v>
      </c>
      <c r="K108" s="179">
        <v>115</v>
      </c>
      <c r="L108" s="178">
        <f t="shared" si="40"/>
        <v>1747</v>
      </c>
      <c r="M108" s="178">
        <f t="shared" si="41"/>
        <v>891</v>
      </c>
      <c r="N108" s="95" t="s">
        <v>83</v>
      </c>
      <c r="O108" s="179">
        <v>81</v>
      </c>
      <c r="P108" s="179">
        <v>34</v>
      </c>
      <c r="Q108" s="179">
        <v>63</v>
      </c>
      <c r="R108" s="179">
        <v>36</v>
      </c>
      <c r="S108" s="179">
        <v>55</v>
      </c>
      <c r="T108" s="179">
        <v>24</v>
      </c>
      <c r="U108" s="179">
        <v>47</v>
      </c>
      <c r="V108" s="179">
        <v>29</v>
      </c>
      <c r="W108" s="179">
        <v>31</v>
      </c>
      <c r="X108" s="179">
        <v>18</v>
      </c>
      <c r="Y108" s="178">
        <f t="shared" si="37"/>
        <v>277</v>
      </c>
      <c r="Z108" s="178">
        <f t="shared" si="38"/>
        <v>141</v>
      </c>
      <c r="AA108" s="95" t="s">
        <v>83</v>
      </c>
      <c r="AB108" s="179"/>
      <c r="AC108" s="179"/>
      <c r="AD108" s="179"/>
      <c r="AE108" s="179"/>
      <c r="AF108" s="179"/>
      <c r="AG108" s="179"/>
      <c r="AH108" s="179">
        <f t="shared" si="39"/>
        <v>43</v>
      </c>
      <c r="AI108" s="179">
        <v>24</v>
      </c>
      <c r="AJ108" s="179">
        <v>19</v>
      </c>
      <c r="AK108" s="179">
        <v>0</v>
      </c>
      <c r="AL108" s="95">
        <v>0</v>
      </c>
      <c r="AM108" s="95">
        <v>0</v>
      </c>
      <c r="AN108" s="179">
        <v>49</v>
      </c>
      <c r="AO108" s="170">
        <v>49</v>
      </c>
      <c r="AP108" s="95">
        <v>4</v>
      </c>
      <c r="AQ108" s="179">
        <f t="shared" si="42"/>
        <v>5</v>
      </c>
      <c r="AR108" s="122">
        <v>5</v>
      </c>
      <c r="AS108" s="122"/>
    </row>
    <row r="109" spans="1:45" ht="13.5" customHeight="1" x14ac:dyDescent="0.3">
      <c r="A109" s="95" t="s">
        <v>84</v>
      </c>
      <c r="B109" s="179">
        <v>98</v>
      </c>
      <c r="C109" s="179">
        <v>48</v>
      </c>
      <c r="D109" s="179">
        <v>102</v>
      </c>
      <c r="E109" s="179">
        <v>50</v>
      </c>
      <c r="F109" s="179">
        <v>55</v>
      </c>
      <c r="G109" s="179">
        <v>28</v>
      </c>
      <c r="H109" s="179">
        <v>87</v>
      </c>
      <c r="I109" s="179">
        <v>48</v>
      </c>
      <c r="J109" s="179">
        <v>39</v>
      </c>
      <c r="K109" s="179">
        <v>27</v>
      </c>
      <c r="L109" s="178">
        <f t="shared" si="40"/>
        <v>381</v>
      </c>
      <c r="M109" s="178">
        <f t="shared" si="41"/>
        <v>201</v>
      </c>
      <c r="N109" s="95" t="s">
        <v>84</v>
      </c>
      <c r="O109" s="179">
        <v>16</v>
      </c>
      <c r="P109" s="179">
        <v>5</v>
      </c>
      <c r="Q109" s="179">
        <v>12</v>
      </c>
      <c r="R109" s="179">
        <v>4</v>
      </c>
      <c r="S109" s="179">
        <v>6</v>
      </c>
      <c r="T109" s="179">
        <v>5</v>
      </c>
      <c r="U109" s="179">
        <v>12</v>
      </c>
      <c r="V109" s="179">
        <v>4</v>
      </c>
      <c r="W109" s="179">
        <v>1</v>
      </c>
      <c r="X109" s="179">
        <v>0</v>
      </c>
      <c r="Y109" s="178">
        <f t="shared" si="37"/>
        <v>47</v>
      </c>
      <c r="Z109" s="178">
        <f t="shared" si="38"/>
        <v>18</v>
      </c>
      <c r="AA109" s="95" t="s">
        <v>84</v>
      </c>
      <c r="AB109" s="179"/>
      <c r="AC109" s="179"/>
      <c r="AD109" s="179"/>
      <c r="AE109" s="179"/>
      <c r="AF109" s="179"/>
      <c r="AG109" s="179"/>
      <c r="AH109" s="179">
        <f t="shared" si="39"/>
        <v>8</v>
      </c>
      <c r="AI109" s="179">
        <v>8</v>
      </c>
      <c r="AJ109" s="179">
        <v>0</v>
      </c>
      <c r="AK109" s="179">
        <v>0</v>
      </c>
      <c r="AL109" s="95">
        <v>0</v>
      </c>
      <c r="AM109" s="95">
        <v>0</v>
      </c>
      <c r="AN109" s="179">
        <v>9</v>
      </c>
      <c r="AO109" s="170">
        <v>9</v>
      </c>
      <c r="AP109" s="95">
        <v>1</v>
      </c>
      <c r="AQ109" s="179">
        <f t="shared" si="42"/>
        <v>1</v>
      </c>
      <c r="AR109" s="122">
        <v>1</v>
      </c>
      <c r="AS109" s="122"/>
    </row>
    <row r="110" spans="1:45" ht="13.5" customHeight="1" x14ac:dyDescent="0.3">
      <c r="A110" s="95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8"/>
      <c r="M110" s="178"/>
      <c r="N110" s="95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8"/>
      <c r="Z110" s="178"/>
      <c r="AA110" s="95"/>
      <c r="AB110" s="179"/>
      <c r="AC110" s="179"/>
      <c r="AD110" s="179"/>
      <c r="AE110" s="179"/>
      <c r="AF110" s="179"/>
      <c r="AG110" s="179"/>
      <c r="AH110" s="179"/>
      <c r="AI110" s="179"/>
      <c r="AJ110" s="179"/>
      <c r="AK110" s="179"/>
      <c r="AL110" s="95"/>
      <c r="AM110" s="95"/>
      <c r="AN110" s="179"/>
      <c r="AP110" s="95"/>
      <c r="AQ110" s="179"/>
      <c r="AR110" s="122"/>
      <c r="AS110" s="122"/>
    </row>
    <row r="111" spans="1:45" ht="13.5" customHeight="1" x14ac:dyDescent="0.3">
      <c r="A111" s="95" t="s">
        <v>86</v>
      </c>
      <c r="B111" s="179">
        <v>558</v>
      </c>
      <c r="C111" s="179">
        <v>270</v>
      </c>
      <c r="D111" s="179">
        <v>460</v>
      </c>
      <c r="E111" s="179">
        <v>221</v>
      </c>
      <c r="F111" s="179">
        <v>416</v>
      </c>
      <c r="G111" s="179">
        <v>224</v>
      </c>
      <c r="H111" s="179">
        <v>349</v>
      </c>
      <c r="I111" s="179">
        <v>192</v>
      </c>
      <c r="J111" s="179">
        <v>291</v>
      </c>
      <c r="K111" s="179">
        <v>167</v>
      </c>
      <c r="L111" s="178">
        <f t="shared" si="40"/>
        <v>2074</v>
      </c>
      <c r="M111" s="178">
        <f t="shared" si="41"/>
        <v>1074</v>
      </c>
      <c r="N111" s="95" t="s">
        <v>86</v>
      </c>
      <c r="O111" s="179">
        <v>79</v>
      </c>
      <c r="P111" s="179">
        <v>21</v>
      </c>
      <c r="Q111" s="179">
        <v>110</v>
      </c>
      <c r="R111" s="179">
        <v>48</v>
      </c>
      <c r="S111" s="179">
        <v>91</v>
      </c>
      <c r="T111" s="179">
        <v>41</v>
      </c>
      <c r="U111" s="179">
        <v>54</v>
      </c>
      <c r="V111" s="179">
        <v>33</v>
      </c>
      <c r="W111" s="179">
        <v>51</v>
      </c>
      <c r="X111" s="179">
        <v>23</v>
      </c>
      <c r="Y111" s="178">
        <f t="shared" si="37"/>
        <v>385</v>
      </c>
      <c r="Z111" s="178">
        <f t="shared" si="38"/>
        <v>166</v>
      </c>
      <c r="AA111" s="95" t="s">
        <v>86</v>
      </c>
      <c r="AB111" s="179"/>
      <c r="AC111" s="179"/>
      <c r="AD111" s="179"/>
      <c r="AE111" s="179"/>
      <c r="AF111" s="179"/>
      <c r="AG111" s="179"/>
      <c r="AH111" s="179">
        <f t="shared" si="39"/>
        <v>69</v>
      </c>
      <c r="AI111" s="179">
        <v>52</v>
      </c>
      <c r="AJ111" s="179">
        <v>17</v>
      </c>
      <c r="AK111" s="179">
        <v>0</v>
      </c>
      <c r="AL111" s="95">
        <v>0</v>
      </c>
      <c r="AM111" s="95">
        <v>0</v>
      </c>
      <c r="AN111" s="179">
        <v>55</v>
      </c>
      <c r="AO111" s="170">
        <v>55</v>
      </c>
      <c r="AP111" s="95">
        <v>11</v>
      </c>
      <c r="AQ111" s="179">
        <f t="shared" si="42"/>
        <v>13</v>
      </c>
      <c r="AR111" s="122">
        <v>12</v>
      </c>
      <c r="AS111" s="122">
        <v>1</v>
      </c>
    </row>
    <row r="112" spans="1:45" ht="13.5" customHeight="1" x14ac:dyDescent="0.3">
      <c r="A112" s="95" t="s">
        <v>89</v>
      </c>
      <c r="B112" s="179">
        <v>223</v>
      </c>
      <c r="C112" s="179">
        <v>116</v>
      </c>
      <c r="D112" s="179">
        <v>165</v>
      </c>
      <c r="E112" s="179">
        <v>75</v>
      </c>
      <c r="F112" s="179">
        <v>126</v>
      </c>
      <c r="G112" s="179">
        <v>58</v>
      </c>
      <c r="H112" s="179">
        <v>126</v>
      </c>
      <c r="I112" s="179">
        <v>61</v>
      </c>
      <c r="J112" s="179">
        <v>117</v>
      </c>
      <c r="K112" s="179">
        <v>64</v>
      </c>
      <c r="L112" s="178">
        <f t="shared" si="40"/>
        <v>757</v>
      </c>
      <c r="M112" s="178">
        <f t="shared" si="41"/>
        <v>374</v>
      </c>
      <c r="N112" s="95" t="s">
        <v>89</v>
      </c>
      <c r="O112" s="179">
        <v>45</v>
      </c>
      <c r="P112" s="179">
        <v>24</v>
      </c>
      <c r="Q112" s="179">
        <v>26</v>
      </c>
      <c r="R112" s="179">
        <v>8</v>
      </c>
      <c r="S112" s="179">
        <v>20</v>
      </c>
      <c r="T112" s="179">
        <v>10</v>
      </c>
      <c r="U112" s="179">
        <v>20</v>
      </c>
      <c r="V112" s="179">
        <v>11</v>
      </c>
      <c r="W112" s="179">
        <v>18</v>
      </c>
      <c r="X112" s="179">
        <v>9</v>
      </c>
      <c r="Y112" s="178">
        <f t="shared" si="37"/>
        <v>129</v>
      </c>
      <c r="Z112" s="178">
        <f t="shared" si="38"/>
        <v>62</v>
      </c>
      <c r="AA112" s="95" t="s">
        <v>89</v>
      </c>
      <c r="AB112" s="179"/>
      <c r="AC112" s="179"/>
      <c r="AD112" s="179"/>
      <c r="AE112" s="179"/>
      <c r="AF112" s="179"/>
      <c r="AG112" s="179"/>
      <c r="AH112" s="179">
        <f t="shared" si="39"/>
        <v>23</v>
      </c>
      <c r="AI112" s="179">
        <v>17</v>
      </c>
      <c r="AJ112" s="179">
        <v>6</v>
      </c>
      <c r="AK112" s="179">
        <v>0</v>
      </c>
      <c r="AL112" s="95">
        <v>0</v>
      </c>
      <c r="AM112" s="95">
        <v>0</v>
      </c>
      <c r="AN112" s="179">
        <v>20</v>
      </c>
      <c r="AO112" s="170">
        <v>20</v>
      </c>
      <c r="AP112" s="95">
        <v>4</v>
      </c>
      <c r="AQ112" s="179">
        <f t="shared" si="42"/>
        <v>7</v>
      </c>
      <c r="AR112" s="122">
        <v>6</v>
      </c>
      <c r="AS112" s="122">
        <v>1</v>
      </c>
    </row>
    <row r="113" spans="1:45" ht="13.5" customHeight="1" x14ac:dyDescent="0.3">
      <c r="A113" s="95" t="s">
        <v>90</v>
      </c>
      <c r="B113" s="179">
        <v>479</v>
      </c>
      <c r="C113" s="179">
        <v>227</v>
      </c>
      <c r="D113" s="179">
        <v>340</v>
      </c>
      <c r="E113" s="179">
        <v>185</v>
      </c>
      <c r="F113" s="179">
        <v>249</v>
      </c>
      <c r="G113" s="179">
        <v>120</v>
      </c>
      <c r="H113" s="179">
        <v>161</v>
      </c>
      <c r="I113" s="179">
        <v>82</v>
      </c>
      <c r="J113" s="179">
        <v>105</v>
      </c>
      <c r="K113" s="179">
        <v>48</v>
      </c>
      <c r="L113" s="178">
        <f t="shared" ref="L113:L121" si="43">+B113+D113+F113+H113+J113</f>
        <v>1334</v>
      </c>
      <c r="M113" s="178">
        <f t="shared" ref="M113:M121" si="44">+C113+E113+G113+I113+K113</f>
        <v>662</v>
      </c>
      <c r="N113" s="95" t="s">
        <v>90</v>
      </c>
      <c r="O113" s="179">
        <v>84</v>
      </c>
      <c r="P113" s="179">
        <v>32</v>
      </c>
      <c r="Q113" s="179">
        <v>113</v>
      </c>
      <c r="R113" s="179">
        <v>61</v>
      </c>
      <c r="S113" s="179">
        <v>43</v>
      </c>
      <c r="T113" s="179">
        <v>25</v>
      </c>
      <c r="U113" s="179">
        <v>35</v>
      </c>
      <c r="V113" s="179">
        <v>13</v>
      </c>
      <c r="W113" s="179">
        <v>12</v>
      </c>
      <c r="X113" s="179">
        <v>5</v>
      </c>
      <c r="Y113" s="178">
        <f t="shared" si="37"/>
        <v>287</v>
      </c>
      <c r="Z113" s="178">
        <f t="shared" si="38"/>
        <v>136</v>
      </c>
      <c r="AA113" s="95" t="s">
        <v>90</v>
      </c>
      <c r="AB113" s="179"/>
      <c r="AC113" s="179"/>
      <c r="AD113" s="179"/>
      <c r="AE113" s="179"/>
      <c r="AF113" s="179"/>
      <c r="AG113" s="179"/>
      <c r="AH113" s="179">
        <f t="shared" si="39"/>
        <v>39</v>
      </c>
      <c r="AI113" s="179">
        <v>32</v>
      </c>
      <c r="AJ113" s="179">
        <v>7</v>
      </c>
      <c r="AK113" s="179">
        <v>0</v>
      </c>
      <c r="AL113" s="95">
        <v>0</v>
      </c>
      <c r="AM113" s="95">
        <v>0</v>
      </c>
      <c r="AN113" s="179">
        <v>25</v>
      </c>
      <c r="AO113" s="170">
        <v>25</v>
      </c>
      <c r="AP113" s="95">
        <v>3</v>
      </c>
      <c r="AQ113" s="179">
        <f t="shared" si="42"/>
        <v>11</v>
      </c>
      <c r="AR113" s="122">
        <v>10</v>
      </c>
      <c r="AS113" s="121">
        <v>1</v>
      </c>
    </row>
    <row r="114" spans="1:45" ht="13.5" customHeight="1" x14ac:dyDescent="0.3">
      <c r="A114" s="95" t="s">
        <v>91</v>
      </c>
      <c r="B114" s="179">
        <v>506</v>
      </c>
      <c r="C114" s="179">
        <v>260</v>
      </c>
      <c r="D114" s="179">
        <v>438</v>
      </c>
      <c r="E114" s="179">
        <v>209</v>
      </c>
      <c r="F114" s="179">
        <v>373</v>
      </c>
      <c r="G114" s="179">
        <v>175</v>
      </c>
      <c r="H114" s="179">
        <v>284</v>
      </c>
      <c r="I114" s="179">
        <v>146</v>
      </c>
      <c r="J114" s="179">
        <v>262</v>
      </c>
      <c r="K114" s="179">
        <v>127</v>
      </c>
      <c r="L114" s="178">
        <f t="shared" si="43"/>
        <v>1863</v>
      </c>
      <c r="M114" s="178">
        <f t="shared" si="44"/>
        <v>917</v>
      </c>
      <c r="N114" s="95" t="s">
        <v>91</v>
      </c>
      <c r="O114" s="179">
        <v>75</v>
      </c>
      <c r="P114" s="179">
        <v>34</v>
      </c>
      <c r="Q114" s="179">
        <v>51</v>
      </c>
      <c r="R114" s="179">
        <v>21</v>
      </c>
      <c r="S114" s="179">
        <v>66</v>
      </c>
      <c r="T114" s="179">
        <v>25</v>
      </c>
      <c r="U114" s="179">
        <v>36</v>
      </c>
      <c r="V114" s="179">
        <v>18</v>
      </c>
      <c r="W114" s="179">
        <v>28</v>
      </c>
      <c r="X114" s="179">
        <v>12</v>
      </c>
      <c r="Y114" s="178">
        <f t="shared" si="37"/>
        <v>256</v>
      </c>
      <c r="Z114" s="178">
        <f t="shared" si="38"/>
        <v>110</v>
      </c>
      <c r="AA114" s="95" t="s">
        <v>91</v>
      </c>
      <c r="AB114" s="179"/>
      <c r="AC114" s="179"/>
      <c r="AD114" s="179"/>
      <c r="AE114" s="179"/>
      <c r="AF114" s="179"/>
      <c r="AG114" s="179"/>
      <c r="AH114" s="179">
        <f t="shared" si="39"/>
        <v>57</v>
      </c>
      <c r="AI114" s="179">
        <v>48</v>
      </c>
      <c r="AJ114" s="179">
        <v>9</v>
      </c>
      <c r="AK114" s="179">
        <v>0</v>
      </c>
      <c r="AL114" s="95">
        <v>0</v>
      </c>
      <c r="AM114" s="95">
        <v>0</v>
      </c>
      <c r="AN114" s="179">
        <v>55</v>
      </c>
      <c r="AO114" s="170">
        <v>55</v>
      </c>
      <c r="AP114" s="95">
        <v>16</v>
      </c>
      <c r="AQ114" s="179">
        <f t="shared" si="42"/>
        <v>12</v>
      </c>
      <c r="AR114" s="122">
        <v>8</v>
      </c>
      <c r="AS114" s="122">
        <v>4</v>
      </c>
    </row>
    <row r="115" spans="1:45" ht="13.5" customHeight="1" x14ac:dyDescent="0.3">
      <c r="A115" s="95" t="s">
        <v>92</v>
      </c>
      <c r="B115" s="179">
        <v>600</v>
      </c>
      <c r="C115" s="179">
        <v>297</v>
      </c>
      <c r="D115" s="179">
        <v>524</v>
      </c>
      <c r="E115" s="179">
        <v>252</v>
      </c>
      <c r="F115" s="179">
        <v>439</v>
      </c>
      <c r="G115" s="179">
        <v>213</v>
      </c>
      <c r="H115" s="179">
        <v>411</v>
      </c>
      <c r="I115" s="179">
        <v>201</v>
      </c>
      <c r="J115" s="179">
        <v>252</v>
      </c>
      <c r="K115" s="179">
        <v>137</v>
      </c>
      <c r="L115" s="178">
        <f t="shared" si="43"/>
        <v>2226</v>
      </c>
      <c r="M115" s="178">
        <f t="shared" si="44"/>
        <v>1100</v>
      </c>
      <c r="N115" s="95" t="s">
        <v>92</v>
      </c>
      <c r="O115" s="179">
        <v>65</v>
      </c>
      <c r="P115" s="179">
        <v>31</v>
      </c>
      <c r="Q115" s="179">
        <v>68</v>
      </c>
      <c r="R115" s="179">
        <v>36</v>
      </c>
      <c r="S115" s="179">
        <v>58</v>
      </c>
      <c r="T115" s="179">
        <v>31</v>
      </c>
      <c r="U115" s="179">
        <v>47</v>
      </c>
      <c r="V115" s="179">
        <v>23</v>
      </c>
      <c r="W115" s="179">
        <v>26</v>
      </c>
      <c r="X115" s="179">
        <v>14</v>
      </c>
      <c r="Y115" s="178">
        <f t="shared" si="37"/>
        <v>264</v>
      </c>
      <c r="Z115" s="178">
        <f t="shared" si="38"/>
        <v>135</v>
      </c>
      <c r="AA115" s="95" t="s">
        <v>92</v>
      </c>
      <c r="AB115" s="179"/>
      <c r="AC115" s="179"/>
      <c r="AD115" s="179"/>
      <c r="AE115" s="179"/>
      <c r="AF115" s="179"/>
      <c r="AG115" s="179"/>
      <c r="AH115" s="179">
        <f t="shared" si="39"/>
        <v>75</v>
      </c>
      <c r="AI115" s="179">
        <v>71</v>
      </c>
      <c r="AJ115" s="179">
        <v>4</v>
      </c>
      <c r="AK115" s="179">
        <v>0</v>
      </c>
      <c r="AL115" s="95">
        <v>0</v>
      </c>
      <c r="AM115" s="95">
        <v>0</v>
      </c>
      <c r="AN115" s="179">
        <v>58</v>
      </c>
      <c r="AO115" s="170">
        <v>58</v>
      </c>
      <c r="AP115" s="95">
        <v>3</v>
      </c>
      <c r="AQ115" s="179">
        <f t="shared" si="42"/>
        <v>12</v>
      </c>
      <c r="AR115" s="122">
        <v>12</v>
      </c>
      <c r="AS115" s="122"/>
    </row>
    <row r="116" spans="1:45" ht="13.5" customHeight="1" x14ac:dyDescent="0.3">
      <c r="A116" s="95" t="s">
        <v>93</v>
      </c>
      <c r="B116" s="179">
        <v>392</v>
      </c>
      <c r="C116" s="179">
        <v>174</v>
      </c>
      <c r="D116" s="179">
        <v>354</v>
      </c>
      <c r="E116" s="179">
        <v>165</v>
      </c>
      <c r="F116" s="179">
        <v>387</v>
      </c>
      <c r="G116" s="179">
        <v>178</v>
      </c>
      <c r="H116" s="179">
        <v>249</v>
      </c>
      <c r="I116" s="179">
        <v>122</v>
      </c>
      <c r="J116" s="179">
        <v>345</v>
      </c>
      <c r="K116" s="179">
        <v>177</v>
      </c>
      <c r="L116" s="178">
        <f t="shared" si="43"/>
        <v>1727</v>
      </c>
      <c r="M116" s="178">
        <f t="shared" si="44"/>
        <v>816</v>
      </c>
      <c r="N116" s="95" t="s">
        <v>93</v>
      </c>
      <c r="O116" s="179">
        <v>67</v>
      </c>
      <c r="P116" s="179">
        <v>19</v>
      </c>
      <c r="Q116" s="179">
        <v>52</v>
      </c>
      <c r="R116" s="179">
        <v>18</v>
      </c>
      <c r="S116" s="179">
        <v>72</v>
      </c>
      <c r="T116" s="179">
        <v>34</v>
      </c>
      <c r="U116" s="179">
        <v>53</v>
      </c>
      <c r="V116" s="179">
        <v>25</v>
      </c>
      <c r="W116" s="179">
        <v>31</v>
      </c>
      <c r="X116" s="179">
        <v>17</v>
      </c>
      <c r="Y116" s="178">
        <f t="shared" si="37"/>
        <v>275</v>
      </c>
      <c r="Z116" s="178">
        <f t="shared" si="38"/>
        <v>113</v>
      </c>
      <c r="AA116" s="95" t="s">
        <v>93</v>
      </c>
      <c r="AB116" s="179"/>
      <c r="AC116" s="179"/>
      <c r="AD116" s="179"/>
      <c r="AE116" s="179"/>
      <c r="AF116" s="179"/>
      <c r="AG116" s="179"/>
      <c r="AH116" s="179">
        <f t="shared" si="39"/>
        <v>53</v>
      </c>
      <c r="AI116" s="179">
        <v>42</v>
      </c>
      <c r="AJ116" s="179">
        <v>11</v>
      </c>
      <c r="AK116" s="179">
        <v>0</v>
      </c>
      <c r="AL116" s="95">
        <v>0</v>
      </c>
      <c r="AM116" s="95">
        <v>0</v>
      </c>
      <c r="AN116" s="179">
        <v>43</v>
      </c>
      <c r="AO116" s="170">
        <v>43</v>
      </c>
      <c r="AP116" s="95">
        <v>7</v>
      </c>
      <c r="AQ116" s="179">
        <f t="shared" si="42"/>
        <v>8</v>
      </c>
      <c r="AR116" s="122">
        <v>8</v>
      </c>
      <c r="AS116" s="122"/>
    </row>
    <row r="117" spans="1:45" ht="13.5" customHeight="1" x14ac:dyDescent="0.3">
      <c r="A117" s="95" t="s">
        <v>94</v>
      </c>
      <c r="B117" s="179">
        <v>64</v>
      </c>
      <c r="C117" s="179">
        <v>29</v>
      </c>
      <c r="D117" s="179">
        <v>53</v>
      </c>
      <c r="E117" s="179">
        <v>26</v>
      </c>
      <c r="F117" s="179">
        <v>52</v>
      </c>
      <c r="G117" s="179">
        <v>29</v>
      </c>
      <c r="H117" s="179">
        <v>74</v>
      </c>
      <c r="I117" s="179">
        <v>38</v>
      </c>
      <c r="J117" s="179">
        <v>50</v>
      </c>
      <c r="K117" s="179">
        <v>23</v>
      </c>
      <c r="L117" s="178">
        <f t="shared" si="43"/>
        <v>293</v>
      </c>
      <c r="M117" s="178">
        <f t="shared" si="44"/>
        <v>145</v>
      </c>
      <c r="N117" s="95" t="s">
        <v>94</v>
      </c>
      <c r="O117" s="179">
        <v>7</v>
      </c>
      <c r="P117" s="179">
        <v>3</v>
      </c>
      <c r="Q117" s="179">
        <v>5</v>
      </c>
      <c r="R117" s="179">
        <v>2</v>
      </c>
      <c r="S117" s="179">
        <v>4</v>
      </c>
      <c r="T117" s="179">
        <v>3</v>
      </c>
      <c r="U117" s="179">
        <v>24</v>
      </c>
      <c r="V117" s="179">
        <v>13</v>
      </c>
      <c r="W117" s="179">
        <v>13</v>
      </c>
      <c r="X117" s="179">
        <v>9</v>
      </c>
      <c r="Y117" s="178">
        <f t="shared" si="37"/>
        <v>53</v>
      </c>
      <c r="Z117" s="178">
        <f t="shared" si="38"/>
        <v>30</v>
      </c>
      <c r="AA117" s="95" t="s">
        <v>94</v>
      </c>
      <c r="AB117" s="179"/>
      <c r="AC117" s="179"/>
      <c r="AD117" s="179"/>
      <c r="AE117" s="179"/>
      <c r="AF117" s="179"/>
      <c r="AG117" s="179"/>
      <c r="AH117" s="179">
        <f t="shared" si="39"/>
        <v>8</v>
      </c>
      <c r="AI117" s="179">
        <v>7</v>
      </c>
      <c r="AJ117" s="179">
        <v>1</v>
      </c>
      <c r="AK117" s="179">
        <v>0</v>
      </c>
      <c r="AL117" s="95">
        <v>0</v>
      </c>
      <c r="AM117" s="95">
        <v>0</v>
      </c>
      <c r="AN117" s="179">
        <v>11</v>
      </c>
      <c r="AO117" s="170">
        <v>11</v>
      </c>
      <c r="AP117" s="95">
        <v>2</v>
      </c>
      <c r="AQ117" s="179">
        <f t="shared" si="42"/>
        <v>2</v>
      </c>
      <c r="AR117" s="122">
        <v>2</v>
      </c>
      <c r="AS117" s="122"/>
    </row>
    <row r="118" spans="1:45" ht="13.5" customHeight="1" x14ac:dyDescent="0.3">
      <c r="A118" s="95" t="s">
        <v>95</v>
      </c>
      <c r="B118" s="179">
        <v>288</v>
      </c>
      <c r="C118" s="179">
        <v>156</v>
      </c>
      <c r="D118" s="179">
        <v>237</v>
      </c>
      <c r="E118" s="179">
        <v>116</v>
      </c>
      <c r="F118" s="179">
        <v>258</v>
      </c>
      <c r="G118" s="179">
        <v>127</v>
      </c>
      <c r="H118" s="179">
        <v>172</v>
      </c>
      <c r="I118" s="179">
        <v>82</v>
      </c>
      <c r="J118" s="179">
        <v>128</v>
      </c>
      <c r="K118" s="179">
        <v>64</v>
      </c>
      <c r="L118" s="178">
        <f t="shared" si="43"/>
        <v>1083</v>
      </c>
      <c r="M118" s="178">
        <f t="shared" si="44"/>
        <v>545</v>
      </c>
      <c r="N118" s="95" t="s">
        <v>95</v>
      </c>
      <c r="O118" s="179">
        <v>30</v>
      </c>
      <c r="P118" s="179">
        <v>13</v>
      </c>
      <c r="Q118" s="179">
        <v>17</v>
      </c>
      <c r="R118" s="179">
        <v>7</v>
      </c>
      <c r="S118" s="179">
        <v>26</v>
      </c>
      <c r="T118" s="179">
        <v>7</v>
      </c>
      <c r="U118" s="179">
        <v>6</v>
      </c>
      <c r="V118" s="179">
        <v>1</v>
      </c>
      <c r="W118" s="179">
        <v>10</v>
      </c>
      <c r="X118" s="179">
        <v>6</v>
      </c>
      <c r="Y118" s="178">
        <f t="shared" si="37"/>
        <v>89</v>
      </c>
      <c r="Z118" s="178">
        <f t="shared" si="38"/>
        <v>34</v>
      </c>
      <c r="AA118" s="95" t="s">
        <v>95</v>
      </c>
      <c r="AB118" s="179"/>
      <c r="AC118" s="179"/>
      <c r="AD118" s="179"/>
      <c r="AE118" s="179"/>
      <c r="AF118" s="179"/>
      <c r="AG118" s="179"/>
      <c r="AH118" s="179">
        <f t="shared" si="39"/>
        <v>27</v>
      </c>
      <c r="AI118" s="179">
        <v>23</v>
      </c>
      <c r="AJ118" s="179">
        <v>4</v>
      </c>
      <c r="AK118" s="179">
        <v>0</v>
      </c>
      <c r="AL118" s="95">
        <v>0</v>
      </c>
      <c r="AM118" s="95">
        <v>0</v>
      </c>
      <c r="AN118" s="179">
        <v>24</v>
      </c>
      <c r="AO118" s="170">
        <v>24</v>
      </c>
      <c r="AP118" s="95">
        <v>0</v>
      </c>
      <c r="AQ118" s="179">
        <f t="shared" si="42"/>
        <v>6</v>
      </c>
      <c r="AR118" s="122">
        <v>5</v>
      </c>
      <c r="AS118" s="122">
        <v>1</v>
      </c>
    </row>
    <row r="119" spans="1:45" ht="13.5" customHeight="1" x14ac:dyDescent="0.3">
      <c r="A119" s="95" t="s">
        <v>96</v>
      </c>
      <c r="B119" s="179">
        <v>53</v>
      </c>
      <c r="C119" s="179">
        <v>32</v>
      </c>
      <c r="D119" s="179">
        <v>26</v>
      </c>
      <c r="E119" s="179">
        <v>17</v>
      </c>
      <c r="F119" s="179">
        <v>16</v>
      </c>
      <c r="G119" s="179">
        <v>8</v>
      </c>
      <c r="H119" s="179">
        <v>12</v>
      </c>
      <c r="I119" s="179">
        <v>4</v>
      </c>
      <c r="J119" s="179">
        <v>23</v>
      </c>
      <c r="K119" s="179">
        <v>12</v>
      </c>
      <c r="L119" s="178">
        <f t="shared" si="43"/>
        <v>130</v>
      </c>
      <c r="M119" s="178">
        <f t="shared" si="44"/>
        <v>73</v>
      </c>
      <c r="N119" s="95" t="s">
        <v>96</v>
      </c>
      <c r="O119" s="179">
        <v>0</v>
      </c>
      <c r="P119" s="179">
        <v>0</v>
      </c>
      <c r="Q119" s="179">
        <v>1</v>
      </c>
      <c r="R119" s="179">
        <v>1</v>
      </c>
      <c r="S119" s="179">
        <v>0</v>
      </c>
      <c r="T119" s="179">
        <v>0</v>
      </c>
      <c r="U119" s="179">
        <v>0</v>
      </c>
      <c r="V119" s="179">
        <v>0</v>
      </c>
      <c r="W119" s="179">
        <v>5</v>
      </c>
      <c r="X119" s="179">
        <v>0</v>
      </c>
      <c r="Y119" s="178">
        <f t="shared" si="37"/>
        <v>6</v>
      </c>
      <c r="Z119" s="178">
        <f t="shared" si="38"/>
        <v>1</v>
      </c>
      <c r="AA119" s="95" t="s">
        <v>96</v>
      </c>
      <c r="AB119" s="179"/>
      <c r="AC119" s="179"/>
      <c r="AD119" s="179"/>
      <c r="AE119" s="179"/>
      <c r="AF119" s="179"/>
      <c r="AG119" s="179"/>
      <c r="AH119" s="179">
        <f t="shared" si="39"/>
        <v>4</v>
      </c>
      <c r="AI119" s="179">
        <v>0</v>
      </c>
      <c r="AJ119" s="179">
        <v>4</v>
      </c>
      <c r="AK119" s="179">
        <v>0</v>
      </c>
      <c r="AL119" s="95">
        <v>0</v>
      </c>
      <c r="AM119" s="95">
        <v>0</v>
      </c>
      <c r="AN119" s="179">
        <v>4</v>
      </c>
      <c r="AO119" s="170">
        <v>4</v>
      </c>
      <c r="AP119" s="95">
        <v>0</v>
      </c>
      <c r="AQ119" s="179">
        <f t="shared" si="42"/>
        <v>2</v>
      </c>
      <c r="AR119" s="122">
        <v>2</v>
      </c>
      <c r="AS119" s="122"/>
    </row>
    <row r="120" spans="1:45" ht="13.5" customHeight="1" x14ac:dyDescent="0.3">
      <c r="A120" s="95" t="s">
        <v>97</v>
      </c>
      <c r="B120" s="179">
        <v>201</v>
      </c>
      <c r="C120" s="179">
        <v>95</v>
      </c>
      <c r="D120" s="179">
        <v>227</v>
      </c>
      <c r="E120" s="179">
        <v>108</v>
      </c>
      <c r="F120" s="179">
        <v>169</v>
      </c>
      <c r="G120" s="179">
        <v>97</v>
      </c>
      <c r="H120" s="179">
        <v>165</v>
      </c>
      <c r="I120" s="179">
        <v>85</v>
      </c>
      <c r="J120" s="179">
        <v>108</v>
      </c>
      <c r="K120" s="179">
        <v>46</v>
      </c>
      <c r="L120" s="178">
        <f t="shared" si="43"/>
        <v>870</v>
      </c>
      <c r="M120" s="178">
        <f t="shared" si="44"/>
        <v>431</v>
      </c>
      <c r="N120" s="95" t="s">
        <v>97</v>
      </c>
      <c r="O120" s="179">
        <v>20</v>
      </c>
      <c r="P120" s="179">
        <v>7</v>
      </c>
      <c r="Q120" s="179">
        <v>27</v>
      </c>
      <c r="R120" s="179">
        <v>11</v>
      </c>
      <c r="S120" s="179">
        <v>52</v>
      </c>
      <c r="T120" s="179">
        <v>34</v>
      </c>
      <c r="U120" s="179">
        <v>31</v>
      </c>
      <c r="V120" s="179">
        <v>16</v>
      </c>
      <c r="W120" s="179">
        <v>5</v>
      </c>
      <c r="X120" s="179">
        <v>2</v>
      </c>
      <c r="Y120" s="178">
        <f t="shared" si="37"/>
        <v>135</v>
      </c>
      <c r="Z120" s="178">
        <f t="shared" si="38"/>
        <v>70</v>
      </c>
      <c r="AA120" s="95" t="s">
        <v>97</v>
      </c>
      <c r="AB120" s="179"/>
      <c r="AC120" s="179"/>
      <c r="AD120" s="179"/>
      <c r="AE120" s="179"/>
      <c r="AF120" s="179"/>
      <c r="AG120" s="179"/>
      <c r="AH120" s="179">
        <f t="shared" si="39"/>
        <v>32</v>
      </c>
      <c r="AI120" s="179">
        <v>30</v>
      </c>
      <c r="AJ120" s="179">
        <v>2</v>
      </c>
      <c r="AK120" s="179">
        <v>0</v>
      </c>
      <c r="AL120" s="95">
        <v>0</v>
      </c>
      <c r="AM120" s="95">
        <v>0</v>
      </c>
      <c r="AN120" s="179">
        <v>25</v>
      </c>
      <c r="AO120" s="170">
        <v>25</v>
      </c>
      <c r="AP120" s="95">
        <v>2</v>
      </c>
      <c r="AQ120" s="179">
        <f t="shared" si="42"/>
        <v>4</v>
      </c>
      <c r="AR120" s="122">
        <v>4</v>
      </c>
      <c r="AS120" s="122"/>
    </row>
    <row r="121" spans="1:45" ht="13.5" customHeight="1" x14ac:dyDescent="0.3">
      <c r="A121" s="95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8">
        <f t="shared" si="43"/>
        <v>0</v>
      </c>
      <c r="M121" s="178">
        <f t="shared" si="44"/>
        <v>0</v>
      </c>
      <c r="N121" s="95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8"/>
      <c r="Z121" s="178"/>
      <c r="AA121" s="95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95"/>
      <c r="AM121" s="95"/>
      <c r="AN121" s="179"/>
      <c r="AP121" s="95"/>
      <c r="AQ121" s="179"/>
      <c r="AR121" s="122"/>
      <c r="AS121" s="122"/>
    </row>
    <row r="122" spans="1:45" ht="9.75" customHeight="1" x14ac:dyDescent="0.25">
      <c r="A122" s="119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19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19">
        <v>0</v>
      </c>
      <c r="AB122" s="119">
        <v>0</v>
      </c>
      <c r="AC122" s="119">
        <v>0</v>
      </c>
      <c r="AD122" s="119">
        <v>0</v>
      </c>
      <c r="AE122" s="119">
        <v>0</v>
      </c>
      <c r="AF122" s="119">
        <v>0</v>
      </c>
      <c r="AG122" s="180"/>
      <c r="AH122" s="119">
        <v>0</v>
      </c>
      <c r="AI122" s="119"/>
      <c r="AJ122" s="119">
        <v>0</v>
      </c>
      <c r="AK122" s="180"/>
      <c r="AL122" s="119">
        <v>0</v>
      </c>
      <c r="AM122" s="119">
        <v>0</v>
      </c>
      <c r="AN122" s="180">
        <v>0</v>
      </c>
      <c r="AO122" s="180"/>
      <c r="AP122" s="119">
        <v>0</v>
      </c>
      <c r="AQ122" s="119">
        <v>0</v>
      </c>
      <c r="AR122" s="124">
        <v>0</v>
      </c>
      <c r="AS122" s="124">
        <v>0</v>
      </c>
    </row>
    <row r="123" spans="1:45" x14ac:dyDescent="0.25">
      <c r="A123" s="112" t="s">
        <v>212</v>
      </c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12" t="s">
        <v>207</v>
      </c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12" t="s">
        <v>563</v>
      </c>
      <c r="AB123" s="112"/>
      <c r="AC123" s="112"/>
      <c r="AD123" s="112"/>
      <c r="AE123" s="112"/>
      <c r="AF123" s="112"/>
      <c r="AG123" s="152"/>
      <c r="AH123" s="112"/>
      <c r="AI123" s="112"/>
      <c r="AJ123" s="112"/>
      <c r="AK123" s="152"/>
      <c r="AL123" s="112"/>
      <c r="AM123" s="112"/>
      <c r="AN123" s="152"/>
      <c r="AO123" s="152"/>
      <c r="AP123" s="112"/>
      <c r="AQ123" s="112"/>
      <c r="AR123" s="113"/>
      <c r="AS123" s="113"/>
    </row>
    <row r="124" spans="1:45" x14ac:dyDescent="0.25">
      <c r="A124" s="112" t="s">
        <v>11</v>
      </c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12" t="s">
        <v>11</v>
      </c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12" t="s">
        <v>24</v>
      </c>
      <c r="AB124" s="112"/>
      <c r="AC124" s="112"/>
      <c r="AD124" s="112"/>
      <c r="AE124" s="112"/>
      <c r="AF124" s="112"/>
      <c r="AG124" s="152"/>
      <c r="AH124" s="112"/>
      <c r="AI124" s="112"/>
      <c r="AJ124" s="112"/>
      <c r="AK124" s="152"/>
      <c r="AL124" s="112"/>
      <c r="AM124" s="112"/>
      <c r="AN124" s="152"/>
      <c r="AO124" s="152"/>
      <c r="AP124" s="112"/>
      <c r="AQ124" s="112"/>
      <c r="AR124" s="113"/>
      <c r="AS124" s="113"/>
    </row>
    <row r="125" spans="1:45" x14ac:dyDescent="0.25">
      <c r="A125" s="112" t="s">
        <v>149</v>
      </c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12" t="s">
        <v>149</v>
      </c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12" t="s">
        <v>149</v>
      </c>
      <c r="AB125" s="112"/>
      <c r="AC125" s="112"/>
      <c r="AD125" s="112"/>
      <c r="AE125" s="112"/>
      <c r="AF125" s="112"/>
      <c r="AG125" s="152"/>
      <c r="AH125" s="112"/>
      <c r="AI125" s="112"/>
      <c r="AJ125" s="112"/>
      <c r="AK125" s="152"/>
      <c r="AL125" s="112"/>
      <c r="AM125" s="112"/>
      <c r="AN125" s="152"/>
      <c r="AO125" s="152"/>
      <c r="AP125" s="112"/>
      <c r="AQ125" s="112"/>
      <c r="AR125" s="113"/>
      <c r="AS125" s="113"/>
    </row>
    <row r="126" spans="1:45" x14ac:dyDescent="0.25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B126" s="128"/>
      <c r="AC126" s="128"/>
      <c r="AD126" s="128"/>
      <c r="AE126" s="128"/>
      <c r="AF126" s="128"/>
      <c r="AG126" s="176"/>
      <c r="AH126" s="128"/>
      <c r="AI126" s="128"/>
      <c r="AJ126" s="128"/>
      <c r="AK126" s="176"/>
      <c r="AL126" s="128"/>
      <c r="AM126" s="128"/>
      <c r="AN126" s="176"/>
      <c r="AO126" s="176"/>
      <c r="AP126" s="128"/>
      <c r="AQ126" s="128"/>
    </row>
    <row r="127" spans="1:45" x14ac:dyDescent="0.25">
      <c r="A127" s="115" t="s">
        <v>334</v>
      </c>
      <c r="B127" s="176"/>
      <c r="C127" s="176"/>
      <c r="D127" s="176"/>
      <c r="E127" s="176"/>
      <c r="F127" s="176"/>
      <c r="G127" s="176"/>
      <c r="H127" s="176"/>
      <c r="I127" s="176"/>
      <c r="J127" s="176" t="s">
        <v>323</v>
      </c>
      <c r="K127" s="176"/>
      <c r="L127" s="176"/>
      <c r="M127" s="176"/>
      <c r="N127" s="115" t="s">
        <v>334</v>
      </c>
      <c r="O127" s="176"/>
      <c r="P127" s="176"/>
      <c r="Q127" s="176"/>
      <c r="R127" s="176"/>
      <c r="S127" s="176"/>
      <c r="T127" s="176"/>
      <c r="U127" s="176"/>
      <c r="V127" s="176"/>
      <c r="W127" s="176" t="s">
        <v>323</v>
      </c>
      <c r="X127" s="176"/>
      <c r="Y127" s="176"/>
      <c r="Z127" s="176"/>
      <c r="AA127" s="115" t="s">
        <v>334</v>
      </c>
      <c r="AB127" s="128"/>
      <c r="AC127" s="128"/>
      <c r="AD127" s="128"/>
      <c r="AE127" s="128"/>
      <c r="AF127" s="128"/>
      <c r="AG127" s="176"/>
      <c r="AH127" s="128"/>
      <c r="AI127" s="128"/>
      <c r="AJ127" s="128"/>
      <c r="AK127" s="176"/>
      <c r="AL127" s="128"/>
      <c r="AM127" s="128"/>
      <c r="AN127" s="176"/>
      <c r="AO127" s="176"/>
      <c r="AP127" s="128"/>
      <c r="AQ127" s="128"/>
      <c r="AR127" s="176" t="s">
        <v>323</v>
      </c>
    </row>
    <row r="128" spans="1:45" x14ac:dyDescent="0.25">
      <c r="B128" s="182"/>
      <c r="C128" s="182"/>
      <c r="D128" s="176"/>
      <c r="E128" s="176"/>
      <c r="F128" s="176"/>
      <c r="G128" s="176"/>
      <c r="H128" s="176"/>
      <c r="I128" s="176"/>
      <c r="J128" s="176"/>
      <c r="K128" s="176"/>
      <c r="L128" s="181"/>
      <c r="M128" s="182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81"/>
      <c r="Z128" s="182"/>
      <c r="AB128" s="128"/>
      <c r="AC128" s="128"/>
      <c r="AD128" s="128"/>
      <c r="AE128" s="128"/>
      <c r="AF128" s="128"/>
      <c r="AG128" s="176"/>
      <c r="AH128" s="128"/>
      <c r="AI128" s="128"/>
      <c r="AJ128" s="128"/>
      <c r="AK128" s="176"/>
      <c r="AL128" s="128"/>
      <c r="AM128" s="128"/>
      <c r="AN128" s="176"/>
      <c r="AO128" s="176"/>
      <c r="AP128" s="128"/>
      <c r="AQ128" s="128"/>
    </row>
    <row r="129" spans="1:45" ht="15.75" customHeight="1" x14ac:dyDescent="0.35">
      <c r="A129" s="116"/>
      <c r="B129" s="41" t="s">
        <v>325</v>
      </c>
      <c r="C129" s="97"/>
      <c r="D129" s="41" t="s">
        <v>326</v>
      </c>
      <c r="E129" s="97"/>
      <c r="F129" s="41" t="s">
        <v>327</v>
      </c>
      <c r="G129" s="97"/>
      <c r="H129" s="41" t="s">
        <v>328</v>
      </c>
      <c r="I129" s="97"/>
      <c r="J129" s="41" t="s">
        <v>329</v>
      </c>
      <c r="K129" s="97"/>
      <c r="L129" s="41" t="s">
        <v>157</v>
      </c>
      <c r="M129" s="97"/>
      <c r="N129" s="116"/>
      <c r="O129" s="41" t="s">
        <v>325</v>
      </c>
      <c r="P129" s="97"/>
      <c r="Q129" s="41" t="s">
        <v>326</v>
      </c>
      <c r="R129" s="97"/>
      <c r="S129" s="41" t="s">
        <v>327</v>
      </c>
      <c r="T129" s="97"/>
      <c r="U129" s="41" t="s">
        <v>328</v>
      </c>
      <c r="V129" s="97"/>
      <c r="W129" s="41" t="s">
        <v>329</v>
      </c>
      <c r="X129" s="97"/>
      <c r="Y129" s="41" t="s">
        <v>157</v>
      </c>
      <c r="Z129" s="97"/>
      <c r="AA129" s="359"/>
      <c r="AB129" s="457" t="s">
        <v>164</v>
      </c>
      <c r="AC129" s="457"/>
      <c r="AD129" s="457"/>
      <c r="AE129" s="457"/>
      <c r="AF129" s="457"/>
      <c r="AG129" s="458"/>
      <c r="AH129" s="306" t="s">
        <v>7</v>
      </c>
      <c r="AI129" s="355"/>
      <c r="AJ129" s="118"/>
      <c r="AK129" s="306" t="s">
        <v>527</v>
      </c>
      <c r="AL129" s="360"/>
      <c r="AM129" s="118"/>
      <c r="AN129" s="247"/>
      <c r="AO129" s="117"/>
      <c r="AP129" s="361" t="s">
        <v>528</v>
      </c>
      <c r="AQ129" s="306" t="s">
        <v>529</v>
      </c>
      <c r="AR129" s="355"/>
      <c r="AS129" s="362"/>
    </row>
    <row r="130" spans="1:45" ht="26.25" customHeight="1" x14ac:dyDescent="0.3">
      <c r="A130" s="119" t="s">
        <v>21</v>
      </c>
      <c r="B130" s="44" t="s">
        <v>375</v>
      </c>
      <c r="C130" s="44" t="s">
        <v>330</v>
      </c>
      <c r="D130" s="44" t="s">
        <v>375</v>
      </c>
      <c r="E130" s="44" t="s">
        <v>330</v>
      </c>
      <c r="F130" s="44" t="s">
        <v>375</v>
      </c>
      <c r="G130" s="44" t="s">
        <v>330</v>
      </c>
      <c r="H130" s="44" t="s">
        <v>375</v>
      </c>
      <c r="I130" s="44" t="s">
        <v>330</v>
      </c>
      <c r="J130" s="44" t="s">
        <v>375</v>
      </c>
      <c r="K130" s="44" t="s">
        <v>330</v>
      </c>
      <c r="L130" s="44" t="s">
        <v>375</v>
      </c>
      <c r="M130" s="44" t="s">
        <v>330</v>
      </c>
      <c r="N130" s="119" t="s">
        <v>21</v>
      </c>
      <c r="O130" s="44" t="s">
        <v>375</v>
      </c>
      <c r="P130" s="44" t="s">
        <v>330</v>
      </c>
      <c r="Q130" s="44" t="s">
        <v>375</v>
      </c>
      <c r="R130" s="44" t="s">
        <v>330</v>
      </c>
      <c r="S130" s="44" t="s">
        <v>375</v>
      </c>
      <c r="T130" s="44" t="s">
        <v>330</v>
      </c>
      <c r="U130" s="44" t="s">
        <v>375</v>
      </c>
      <c r="V130" s="44" t="s">
        <v>330</v>
      </c>
      <c r="W130" s="44" t="s">
        <v>375</v>
      </c>
      <c r="X130" s="44" t="s">
        <v>330</v>
      </c>
      <c r="Y130" s="44" t="s">
        <v>375</v>
      </c>
      <c r="Z130" s="44" t="s">
        <v>330</v>
      </c>
      <c r="AA130" s="363" t="s">
        <v>21</v>
      </c>
      <c r="AB130" s="248" t="s">
        <v>530</v>
      </c>
      <c r="AC130" s="248" t="s">
        <v>531</v>
      </c>
      <c r="AD130" s="248" t="s">
        <v>532</v>
      </c>
      <c r="AE130" s="248" t="s">
        <v>533</v>
      </c>
      <c r="AF130" s="248" t="s">
        <v>534</v>
      </c>
      <c r="AG130" s="315" t="s">
        <v>324</v>
      </c>
      <c r="AH130" s="315" t="s">
        <v>535</v>
      </c>
      <c r="AI130" s="364" t="s">
        <v>536</v>
      </c>
      <c r="AJ130" s="364" t="s">
        <v>537</v>
      </c>
      <c r="AK130" s="365" t="s">
        <v>538</v>
      </c>
      <c r="AL130" s="253" t="s">
        <v>539</v>
      </c>
      <c r="AM130" s="253" t="s">
        <v>346</v>
      </c>
      <c r="AN130" s="253" t="s">
        <v>544</v>
      </c>
      <c r="AO130" s="366" t="s">
        <v>541</v>
      </c>
      <c r="AP130" s="367" t="s">
        <v>158</v>
      </c>
      <c r="AQ130" s="368" t="s">
        <v>175</v>
      </c>
      <c r="AR130" s="307" t="s">
        <v>170</v>
      </c>
      <c r="AS130" s="368" t="s">
        <v>176</v>
      </c>
    </row>
    <row r="131" spans="1:45" x14ac:dyDescent="0.25">
      <c r="A131" s="95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95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16"/>
      <c r="AB131" s="238"/>
      <c r="AC131" s="238"/>
      <c r="AD131" s="238"/>
      <c r="AE131" s="238"/>
      <c r="AF131" s="116"/>
      <c r="AG131" s="109"/>
      <c r="AH131" s="251"/>
      <c r="AI131" s="251"/>
      <c r="AJ131" s="109"/>
      <c r="AK131" s="109"/>
      <c r="AL131" s="109"/>
      <c r="AM131" s="109"/>
      <c r="AN131" s="238"/>
      <c r="AO131" s="238"/>
      <c r="AP131" s="109"/>
      <c r="AQ131" s="120"/>
      <c r="AR131" s="122"/>
      <c r="AS131" s="373"/>
    </row>
    <row r="132" spans="1:45" ht="13" x14ac:dyDescent="0.3">
      <c r="A132" s="94" t="s">
        <v>332</v>
      </c>
      <c r="B132" s="178">
        <f>SUM(B134:B152)</f>
        <v>11512</v>
      </c>
      <c r="C132" s="178">
        <f t="shared" ref="C132:M132" si="45">SUM(C134:C152)</f>
        <v>5713</v>
      </c>
      <c r="D132" s="178">
        <f t="shared" si="45"/>
        <v>9368</v>
      </c>
      <c r="E132" s="178">
        <f t="shared" si="45"/>
        <v>4592</v>
      </c>
      <c r="F132" s="178">
        <f t="shared" si="45"/>
        <v>9102</v>
      </c>
      <c r="G132" s="178">
        <f t="shared" si="45"/>
        <v>4486</v>
      </c>
      <c r="H132" s="178">
        <f t="shared" si="45"/>
        <v>7837</v>
      </c>
      <c r="I132" s="178">
        <f t="shared" si="45"/>
        <v>3960</v>
      </c>
      <c r="J132" s="178">
        <f t="shared" si="45"/>
        <v>6689</v>
      </c>
      <c r="K132" s="178">
        <f t="shared" si="45"/>
        <v>3435</v>
      </c>
      <c r="L132" s="178">
        <f t="shared" si="45"/>
        <v>44508</v>
      </c>
      <c r="M132" s="178">
        <f t="shared" si="45"/>
        <v>22186</v>
      </c>
      <c r="N132" s="94" t="s">
        <v>332</v>
      </c>
      <c r="O132" s="178">
        <f>SUM(O134:O152)</f>
        <v>1452</v>
      </c>
      <c r="P132" s="178">
        <f t="shared" ref="P132:Z132" si="46">SUM(P134:P152)</f>
        <v>575</v>
      </c>
      <c r="Q132" s="178">
        <f t="shared" si="46"/>
        <v>1200</v>
      </c>
      <c r="R132" s="178">
        <f t="shared" si="46"/>
        <v>512</v>
      </c>
      <c r="S132" s="178">
        <f t="shared" si="46"/>
        <v>1259</v>
      </c>
      <c r="T132" s="178">
        <f t="shared" si="46"/>
        <v>531</v>
      </c>
      <c r="U132" s="178">
        <f t="shared" si="46"/>
        <v>888</v>
      </c>
      <c r="V132" s="178">
        <f t="shared" si="46"/>
        <v>420</v>
      </c>
      <c r="W132" s="178">
        <f t="shared" si="46"/>
        <v>635</v>
      </c>
      <c r="X132" s="178">
        <f t="shared" si="46"/>
        <v>332</v>
      </c>
      <c r="Y132" s="178">
        <f t="shared" si="46"/>
        <v>5434</v>
      </c>
      <c r="Z132" s="178">
        <f t="shared" si="46"/>
        <v>2370</v>
      </c>
      <c r="AA132" s="94" t="s">
        <v>332</v>
      </c>
      <c r="AB132" s="178">
        <f t="shared" ref="AB132:AG132" si="47">SUM(AB136:AB152)</f>
        <v>0</v>
      </c>
      <c r="AC132" s="178">
        <f t="shared" si="47"/>
        <v>0</v>
      </c>
      <c r="AD132" s="178">
        <f t="shared" si="47"/>
        <v>0</v>
      </c>
      <c r="AE132" s="178">
        <f t="shared" si="47"/>
        <v>0</v>
      </c>
      <c r="AF132" s="178">
        <f t="shared" si="47"/>
        <v>0</v>
      </c>
      <c r="AG132" s="178">
        <f t="shared" si="47"/>
        <v>0</v>
      </c>
      <c r="AH132" s="178">
        <f t="shared" ref="AH132:AS132" si="48">SUM(AH134:AH152)</f>
        <v>1358</v>
      </c>
      <c r="AI132" s="178">
        <f t="shared" si="48"/>
        <v>1212</v>
      </c>
      <c r="AJ132" s="178">
        <f t="shared" si="48"/>
        <v>146</v>
      </c>
      <c r="AK132" s="178">
        <f t="shared" si="48"/>
        <v>0</v>
      </c>
      <c r="AL132" s="178">
        <f t="shared" si="48"/>
        <v>5</v>
      </c>
      <c r="AM132" s="178">
        <f t="shared" si="48"/>
        <v>0</v>
      </c>
      <c r="AN132" s="178">
        <f t="shared" si="48"/>
        <v>1292</v>
      </c>
      <c r="AO132" s="178">
        <f t="shared" si="48"/>
        <v>1297</v>
      </c>
      <c r="AP132" s="178">
        <f t="shared" si="48"/>
        <v>223</v>
      </c>
      <c r="AQ132" s="178">
        <f t="shared" si="48"/>
        <v>264</v>
      </c>
      <c r="AR132" s="178">
        <f t="shared" si="48"/>
        <v>250</v>
      </c>
      <c r="AS132" s="178">
        <f t="shared" si="48"/>
        <v>14</v>
      </c>
    </row>
    <row r="133" spans="1:45" x14ac:dyDescent="0.25">
      <c r="A133" s="95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9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95"/>
      <c r="AB133" s="95"/>
      <c r="AC133" s="95"/>
      <c r="AD133" s="95"/>
      <c r="AE133" s="95"/>
      <c r="AF133" s="95"/>
      <c r="AG133" s="179"/>
      <c r="AH133" s="95"/>
      <c r="AI133" s="95"/>
      <c r="AJ133" s="95"/>
      <c r="AK133" s="179"/>
      <c r="AL133" s="95"/>
      <c r="AM133" s="95"/>
      <c r="AN133" s="179"/>
      <c r="AO133" s="179"/>
      <c r="AP133" s="95"/>
      <c r="AQ133" s="129"/>
      <c r="AR133" s="122"/>
      <c r="AS133" s="123"/>
    </row>
    <row r="134" spans="1:45" ht="15.75" customHeight="1" x14ac:dyDescent="0.3">
      <c r="A134" s="95" t="s">
        <v>51</v>
      </c>
      <c r="B134" s="179">
        <v>3286</v>
      </c>
      <c r="C134" s="179">
        <v>1661</v>
      </c>
      <c r="D134" s="179">
        <v>2948</v>
      </c>
      <c r="E134" s="179">
        <v>1439</v>
      </c>
      <c r="F134" s="179">
        <v>2844</v>
      </c>
      <c r="G134" s="179">
        <v>1406</v>
      </c>
      <c r="H134" s="179">
        <v>2636</v>
      </c>
      <c r="I134" s="179">
        <v>1348</v>
      </c>
      <c r="J134" s="179">
        <v>2125</v>
      </c>
      <c r="K134" s="179">
        <v>1104</v>
      </c>
      <c r="L134" s="178">
        <f t="shared" ref="L134:M136" si="49">+B134+D134+F134+H134+J134</f>
        <v>13839</v>
      </c>
      <c r="M134" s="178">
        <f t="shared" si="49"/>
        <v>6958</v>
      </c>
      <c r="N134" s="95" t="s">
        <v>51</v>
      </c>
      <c r="O134" s="179">
        <v>225</v>
      </c>
      <c r="P134" s="179">
        <v>86</v>
      </c>
      <c r="Q134" s="179">
        <v>238</v>
      </c>
      <c r="R134" s="179">
        <v>95</v>
      </c>
      <c r="S134" s="179">
        <v>200</v>
      </c>
      <c r="T134" s="179">
        <v>74</v>
      </c>
      <c r="U134" s="179">
        <v>133</v>
      </c>
      <c r="V134" s="179">
        <v>61</v>
      </c>
      <c r="W134" s="179">
        <v>135</v>
      </c>
      <c r="X134" s="179">
        <v>71</v>
      </c>
      <c r="Y134" s="178">
        <f>+O134+Q134+S134+U134+W134</f>
        <v>931</v>
      </c>
      <c r="Z134" s="178">
        <f>+P134+R134+T134+V134+X134</f>
        <v>387</v>
      </c>
      <c r="AA134" s="95" t="s">
        <v>51</v>
      </c>
      <c r="AB134" s="179"/>
      <c r="AC134" s="179"/>
      <c r="AD134" s="179"/>
      <c r="AE134" s="179"/>
      <c r="AF134" s="179"/>
      <c r="AG134" s="179"/>
      <c r="AH134" s="179">
        <f>AI134+AJ134</f>
        <v>384</v>
      </c>
      <c r="AI134" s="179">
        <v>365</v>
      </c>
      <c r="AJ134" s="179">
        <v>19</v>
      </c>
      <c r="AK134" s="179">
        <v>0</v>
      </c>
      <c r="AL134" s="179">
        <v>0</v>
      </c>
      <c r="AM134" s="179">
        <v>0</v>
      </c>
      <c r="AN134" s="179">
        <v>396</v>
      </c>
      <c r="AO134" s="179">
        <v>396</v>
      </c>
      <c r="AP134" s="179">
        <v>119</v>
      </c>
      <c r="AQ134" s="179">
        <f>+AR134+AS134</f>
        <v>53</v>
      </c>
      <c r="AR134" s="122">
        <v>53</v>
      </c>
      <c r="AS134" s="123"/>
    </row>
    <row r="135" spans="1:45" ht="15.75" customHeight="1" x14ac:dyDescent="0.3">
      <c r="A135" s="95" t="s">
        <v>52</v>
      </c>
      <c r="B135" s="179">
        <v>123</v>
      </c>
      <c r="C135" s="179">
        <v>67</v>
      </c>
      <c r="D135" s="179">
        <v>108</v>
      </c>
      <c r="E135" s="179">
        <v>53</v>
      </c>
      <c r="F135" s="179">
        <v>124</v>
      </c>
      <c r="G135" s="179">
        <v>66</v>
      </c>
      <c r="H135" s="179">
        <v>82</v>
      </c>
      <c r="I135" s="179">
        <v>44</v>
      </c>
      <c r="J135" s="179">
        <v>78</v>
      </c>
      <c r="K135" s="179">
        <v>42</v>
      </c>
      <c r="L135" s="178">
        <f t="shared" si="49"/>
        <v>515</v>
      </c>
      <c r="M135" s="178">
        <f t="shared" si="49"/>
        <v>272</v>
      </c>
      <c r="N135" s="95" t="s">
        <v>52</v>
      </c>
      <c r="O135" s="179">
        <v>12</v>
      </c>
      <c r="P135" s="179">
        <v>7</v>
      </c>
      <c r="Q135" s="179">
        <v>14</v>
      </c>
      <c r="R135" s="179">
        <v>9</v>
      </c>
      <c r="S135" s="179">
        <v>15</v>
      </c>
      <c r="T135" s="179">
        <v>6</v>
      </c>
      <c r="U135" s="179">
        <v>15</v>
      </c>
      <c r="V135" s="179">
        <v>8</v>
      </c>
      <c r="W135" s="179">
        <v>8</v>
      </c>
      <c r="X135" s="179">
        <v>6</v>
      </c>
      <c r="Y135" s="178">
        <f>+O135+Q135+S135+U135+W135</f>
        <v>64</v>
      </c>
      <c r="Z135" s="178">
        <f>+P135+R135+T135+V135+X135</f>
        <v>36</v>
      </c>
      <c r="AA135" s="95" t="s">
        <v>52</v>
      </c>
      <c r="AB135" s="179"/>
      <c r="AC135" s="179"/>
      <c r="AD135" s="179"/>
      <c r="AE135" s="179"/>
      <c r="AF135" s="179"/>
      <c r="AG135" s="179"/>
      <c r="AH135" s="179">
        <f>AI135+AJ135</f>
        <v>16</v>
      </c>
      <c r="AI135" s="179">
        <v>9</v>
      </c>
      <c r="AJ135" s="179">
        <v>7</v>
      </c>
      <c r="AK135" s="179">
        <v>0</v>
      </c>
      <c r="AL135" s="179">
        <v>0</v>
      </c>
      <c r="AM135" s="179">
        <v>0</v>
      </c>
      <c r="AN135" s="179">
        <v>13</v>
      </c>
      <c r="AO135" s="179">
        <v>13</v>
      </c>
      <c r="AP135" s="179">
        <v>1</v>
      </c>
      <c r="AQ135" s="179">
        <f>+AR135+AS135</f>
        <v>4</v>
      </c>
      <c r="AR135" s="122">
        <v>4</v>
      </c>
      <c r="AS135" s="123"/>
    </row>
    <row r="136" spans="1:45" ht="15.75" customHeight="1" x14ac:dyDescent="0.3">
      <c r="A136" s="95" t="s">
        <v>36</v>
      </c>
      <c r="B136" s="179">
        <v>1653</v>
      </c>
      <c r="C136" s="179">
        <v>868</v>
      </c>
      <c r="D136" s="179">
        <v>1466</v>
      </c>
      <c r="E136" s="179">
        <v>706</v>
      </c>
      <c r="F136" s="179">
        <v>1347</v>
      </c>
      <c r="G136" s="179">
        <v>653</v>
      </c>
      <c r="H136" s="179">
        <v>1243</v>
      </c>
      <c r="I136" s="179">
        <v>633</v>
      </c>
      <c r="J136" s="179">
        <v>906</v>
      </c>
      <c r="K136" s="179">
        <v>472</v>
      </c>
      <c r="L136" s="178">
        <f t="shared" si="49"/>
        <v>6615</v>
      </c>
      <c r="M136" s="178">
        <f t="shared" si="49"/>
        <v>3332</v>
      </c>
      <c r="N136" s="95" t="s">
        <v>36</v>
      </c>
      <c r="O136" s="179">
        <v>122</v>
      </c>
      <c r="P136" s="179">
        <v>52</v>
      </c>
      <c r="Q136" s="179">
        <v>129</v>
      </c>
      <c r="R136" s="179">
        <v>50</v>
      </c>
      <c r="S136" s="179">
        <v>187</v>
      </c>
      <c r="T136" s="179">
        <v>84</v>
      </c>
      <c r="U136" s="179">
        <v>204</v>
      </c>
      <c r="V136" s="179">
        <v>109</v>
      </c>
      <c r="W136" s="179">
        <v>92</v>
      </c>
      <c r="X136" s="179">
        <v>55</v>
      </c>
      <c r="Y136" s="178">
        <f t="shared" ref="Y136:Y152" si="50">+O136+Q136+S136+U136+W136</f>
        <v>734</v>
      </c>
      <c r="Z136" s="178">
        <f t="shared" ref="Z136:Z152" si="51">+P136+R136+T136+V136+X136</f>
        <v>350</v>
      </c>
      <c r="AA136" s="95" t="s">
        <v>36</v>
      </c>
      <c r="AB136" s="179"/>
      <c r="AC136" s="179"/>
      <c r="AD136" s="179"/>
      <c r="AE136" s="179"/>
      <c r="AF136" s="179"/>
      <c r="AG136" s="179"/>
      <c r="AH136" s="179">
        <f t="shared" ref="AH136:AH151" si="52">AI136+AJ136</f>
        <v>235</v>
      </c>
      <c r="AI136" s="179">
        <v>189</v>
      </c>
      <c r="AJ136" s="179">
        <v>46</v>
      </c>
      <c r="AK136" s="179">
        <v>0</v>
      </c>
      <c r="AL136" s="179">
        <v>0</v>
      </c>
      <c r="AM136" s="179">
        <v>0</v>
      </c>
      <c r="AN136" s="179">
        <v>204</v>
      </c>
      <c r="AO136" s="179">
        <v>204</v>
      </c>
      <c r="AP136" s="179">
        <v>21</v>
      </c>
      <c r="AQ136" s="179">
        <f>+AR136+AS136</f>
        <v>49</v>
      </c>
      <c r="AR136" s="122">
        <v>46</v>
      </c>
      <c r="AS136" s="123">
        <v>3</v>
      </c>
    </row>
    <row r="137" spans="1:45" ht="15.75" customHeight="1" x14ac:dyDescent="0.3">
      <c r="A137" s="95" t="s">
        <v>37</v>
      </c>
      <c r="B137" s="179">
        <v>1388</v>
      </c>
      <c r="C137" s="179">
        <v>687</v>
      </c>
      <c r="D137" s="179">
        <v>1097</v>
      </c>
      <c r="E137" s="179">
        <v>553</v>
      </c>
      <c r="F137" s="179">
        <v>1078</v>
      </c>
      <c r="G137" s="179">
        <v>520</v>
      </c>
      <c r="H137" s="179">
        <v>877</v>
      </c>
      <c r="I137" s="179">
        <v>444</v>
      </c>
      <c r="J137" s="179">
        <v>799</v>
      </c>
      <c r="K137" s="179">
        <v>372</v>
      </c>
      <c r="L137" s="178">
        <f t="shared" ref="L137:L152" si="53">+B137+D137+F137+H137+J137</f>
        <v>5239</v>
      </c>
      <c r="M137" s="178">
        <f t="shared" ref="M137:M152" si="54">+C137+E137+G137+I137+K137</f>
        <v>2576</v>
      </c>
      <c r="N137" s="95" t="s">
        <v>37</v>
      </c>
      <c r="O137" s="179">
        <v>175</v>
      </c>
      <c r="P137" s="179">
        <v>77</v>
      </c>
      <c r="Q137" s="179">
        <v>113</v>
      </c>
      <c r="R137" s="179">
        <v>57</v>
      </c>
      <c r="S137" s="179">
        <v>112</v>
      </c>
      <c r="T137" s="179">
        <v>47</v>
      </c>
      <c r="U137" s="179">
        <v>81</v>
      </c>
      <c r="V137" s="179">
        <v>38</v>
      </c>
      <c r="W137" s="179">
        <v>85</v>
      </c>
      <c r="X137" s="179">
        <v>37</v>
      </c>
      <c r="Y137" s="178">
        <f t="shared" si="50"/>
        <v>566</v>
      </c>
      <c r="Z137" s="178">
        <f t="shared" si="51"/>
        <v>256</v>
      </c>
      <c r="AA137" s="95" t="s">
        <v>37</v>
      </c>
      <c r="AB137" s="179"/>
      <c r="AC137" s="179"/>
      <c r="AD137" s="179"/>
      <c r="AE137" s="179"/>
      <c r="AF137" s="179"/>
      <c r="AG137" s="179"/>
      <c r="AH137" s="179">
        <f t="shared" si="52"/>
        <v>207</v>
      </c>
      <c r="AI137" s="179">
        <v>178</v>
      </c>
      <c r="AJ137" s="179">
        <v>29</v>
      </c>
      <c r="AK137" s="179">
        <v>0</v>
      </c>
      <c r="AL137" s="179">
        <v>0</v>
      </c>
      <c r="AM137" s="179">
        <v>0</v>
      </c>
      <c r="AN137" s="179">
        <v>192</v>
      </c>
      <c r="AO137" s="179">
        <v>192</v>
      </c>
      <c r="AP137" s="179">
        <v>22</v>
      </c>
      <c r="AQ137" s="179">
        <f t="shared" ref="AQ137:AQ151" si="55">+AR137+AS137</f>
        <v>46</v>
      </c>
      <c r="AR137" s="122">
        <v>45</v>
      </c>
      <c r="AS137" s="123">
        <v>1</v>
      </c>
    </row>
    <row r="138" spans="1:45" ht="15.75" customHeight="1" x14ac:dyDescent="0.3">
      <c r="A138" s="95" t="s">
        <v>39</v>
      </c>
      <c r="B138" s="179">
        <v>226</v>
      </c>
      <c r="C138" s="179">
        <v>109</v>
      </c>
      <c r="D138" s="179">
        <v>168</v>
      </c>
      <c r="E138" s="179">
        <v>82</v>
      </c>
      <c r="F138" s="179">
        <v>194</v>
      </c>
      <c r="G138" s="179">
        <v>87</v>
      </c>
      <c r="H138" s="179">
        <v>156</v>
      </c>
      <c r="I138" s="179">
        <v>70</v>
      </c>
      <c r="J138" s="179">
        <v>114</v>
      </c>
      <c r="K138" s="179">
        <v>54</v>
      </c>
      <c r="L138" s="178">
        <f t="shared" si="53"/>
        <v>858</v>
      </c>
      <c r="M138" s="178">
        <f t="shared" si="54"/>
        <v>402</v>
      </c>
      <c r="N138" s="95" t="s">
        <v>39</v>
      </c>
      <c r="O138" s="179">
        <v>16</v>
      </c>
      <c r="P138" s="179">
        <v>8</v>
      </c>
      <c r="Q138" s="179">
        <v>18</v>
      </c>
      <c r="R138" s="179">
        <v>8</v>
      </c>
      <c r="S138" s="179">
        <v>26</v>
      </c>
      <c r="T138" s="179">
        <v>13</v>
      </c>
      <c r="U138" s="179">
        <v>8</v>
      </c>
      <c r="V138" s="179">
        <v>4</v>
      </c>
      <c r="W138" s="179">
        <v>4</v>
      </c>
      <c r="X138" s="179">
        <v>1</v>
      </c>
      <c r="Y138" s="178">
        <f t="shared" si="50"/>
        <v>72</v>
      </c>
      <c r="Z138" s="178">
        <f t="shared" si="51"/>
        <v>34</v>
      </c>
      <c r="AA138" s="95" t="s">
        <v>39</v>
      </c>
      <c r="AB138" s="179"/>
      <c r="AC138" s="179"/>
      <c r="AD138" s="179"/>
      <c r="AE138" s="179"/>
      <c r="AF138" s="179"/>
      <c r="AG138" s="179"/>
      <c r="AH138" s="179">
        <f t="shared" si="52"/>
        <v>33</v>
      </c>
      <c r="AI138" s="179">
        <v>28</v>
      </c>
      <c r="AJ138" s="179">
        <v>5</v>
      </c>
      <c r="AK138" s="179">
        <v>0</v>
      </c>
      <c r="AL138" s="179">
        <v>0</v>
      </c>
      <c r="AM138" s="179">
        <v>0</v>
      </c>
      <c r="AN138" s="179">
        <v>33</v>
      </c>
      <c r="AO138" s="179">
        <v>33</v>
      </c>
      <c r="AP138" s="179">
        <v>5</v>
      </c>
      <c r="AQ138" s="179">
        <f t="shared" si="55"/>
        <v>6</v>
      </c>
      <c r="AR138" s="122">
        <v>5</v>
      </c>
      <c r="AS138" s="123">
        <v>1</v>
      </c>
    </row>
    <row r="139" spans="1:45" ht="15.75" customHeight="1" x14ac:dyDescent="0.3">
      <c r="A139" s="95" t="s">
        <v>40</v>
      </c>
      <c r="B139" s="179">
        <v>36</v>
      </c>
      <c r="C139" s="179">
        <v>17</v>
      </c>
      <c r="D139" s="179">
        <v>36</v>
      </c>
      <c r="E139" s="179">
        <v>20</v>
      </c>
      <c r="F139" s="179">
        <v>31</v>
      </c>
      <c r="G139" s="179">
        <v>15</v>
      </c>
      <c r="H139" s="179">
        <v>0</v>
      </c>
      <c r="I139" s="179">
        <v>0</v>
      </c>
      <c r="J139" s="179">
        <v>0</v>
      </c>
      <c r="K139" s="179">
        <v>0</v>
      </c>
      <c r="L139" s="178">
        <f t="shared" si="53"/>
        <v>103</v>
      </c>
      <c r="M139" s="178">
        <f t="shared" si="54"/>
        <v>52</v>
      </c>
      <c r="N139" s="95" t="s">
        <v>40</v>
      </c>
      <c r="O139" s="179">
        <v>4</v>
      </c>
      <c r="P139" s="179">
        <v>1</v>
      </c>
      <c r="Q139" s="179">
        <v>3</v>
      </c>
      <c r="R139" s="179">
        <v>1</v>
      </c>
      <c r="S139" s="179">
        <v>0</v>
      </c>
      <c r="T139" s="179">
        <v>0</v>
      </c>
      <c r="U139" s="179">
        <v>0</v>
      </c>
      <c r="V139" s="179">
        <v>0</v>
      </c>
      <c r="W139" s="179">
        <v>0</v>
      </c>
      <c r="X139" s="179">
        <v>0</v>
      </c>
      <c r="Y139" s="178">
        <f t="shared" si="50"/>
        <v>7</v>
      </c>
      <c r="Z139" s="178">
        <f t="shared" si="51"/>
        <v>2</v>
      </c>
      <c r="AA139" s="95" t="s">
        <v>40</v>
      </c>
      <c r="AB139" s="179"/>
      <c r="AC139" s="179"/>
      <c r="AD139" s="179"/>
      <c r="AE139" s="179"/>
      <c r="AF139" s="179"/>
      <c r="AG139" s="179"/>
      <c r="AH139" s="179">
        <f t="shared" si="52"/>
        <v>6</v>
      </c>
      <c r="AI139" s="179">
        <v>4</v>
      </c>
      <c r="AJ139" s="179">
        <v>2</v>
      </c>
      <c r="AK139" s="179">
        <v>0</v>
      </c>
      <c r="AL139" s="179">
        <v>0</v>
      </c>
      <c r="AM139" s="179">
        <v>0</v>
      </c>
      <c r="AN139" s="179">
        <v>6</v>
      </c>
      <c r="AO139" s="179">
        <v>6</v>
      </c>
      <c r="AP139" s="179">
        <v>0</v>
      </c>
      <c r="AQ139" s="179">
        <v>1</v>
      </c>
      <c r="AR139" s="122">
        <v>1</v>
      </c>
      <c r="AS139" s="123"/>
    </row>
    <row r="140" spans="1:45" ht="15.75" customHeight="1" x14ac:dyDescent="0.3">
      <c r="A140" s="95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8"/>
      <c r="M140" s="178"/>
      <c r="N140" s="95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8"/>
      <c r="Z140" s="178"/>
      <c r="AA140" s="95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22"/>
      <c r="AS140" s="123"/>
    </row>
    <row r="141" spans="1:45" ht="15.75" customHeight="1" x14ac:dyDescent="0.3">
      <c r="A141" s="95" t="s">
        <v>42</v>
      </c>
      <c r="B141" s="179">
        <v>338</v>
      </c>
      <c r="C141" s="179">
        <v>174</v>
      </c>
      <c r="D141" s="179">
        <v>254</v>
      </c>
      <c r="E141" s="179">
        <v>119</v>
      </c>
      <c r="F141" s="179">
        <v>249</v>
      </c>
      <c r="G141" s="179">
        <v>139</v>
      </c>
      <c r="H141" s="179">
        <v>197</v>
      </c>
      <c r="I141" s="179">
        <v>105</v>
      </c>
      <c r="J141" s="179">
        <v>180</v>
      </c>
      <c r="K141" s="179">
        <v>95</v>
      </c>
      <c r="L141" s="178">
        <f t="shared" si="53"/>
        <v>1218</v>
      </c>
      <c r="M141" s="178">
        <f t="shared" si="54"/>
        <v>632</v>
      </c>
      <c r="N141" s="95" t="s">
        <v>42</v>
      </c>
      <c r="O141" s="179">
        <v>31</v>
      </c>
      <c r="P141" s="179">
        <v>14</v>
      </c>
      <c r="Q141" s="179">
        <v>42</v>
      </c>
      <c r="R141" s="179">
        <v>19</v>
      </c>
      <c r="S141" s="179">
        <v>36</v>
      </c>
      <c r="T141" s="179">
        <v>17</v>
      </c>
      <c r="U141" s="179">
        <v>21</v>
      </c>
      <c r="V141" s="179">
        <v>12</v>
      </c>
      <c r="W141" s="179">
        <v>12</v>
      </c>
      <c r="X141" s="179">
        <v>5</v>
      </c>
      <c r="Y141" s="178">
        <f t="shared" si="50"/>
        <v>142</v>
      </c>
      <c r="Z141" s="178">
        <f t="shared" si="51"/>
        <v>67</v>
      </c>
      <c r="AA141" s="95" t="s">
        <v>42</v>
      </c>
      <c r="AB141" s="179"/>
      <c r="AC141" s="179"/>
      <c r="AD141" s="179"/>
      <c r="AE141" s="179"/>
      <c r="AF141" s="179"/>
      <c r="AG141" s="179"/>
      <c r="AH141" s="179">
        <f t="shared" si="52"/>
        <v>34</v>
      </c>
      <c r="AI141" s="179">
        <v>33</v>
      </c>
      <c r="AJ141" s="179">
        <v>1</v>
      </c>
      <c r="AK141" s="179">
        <v>0</v>
      </c>
      <c r="AL141" s="179">
        <v>0</v>
      </c>
      <c r="AM141" s="179">
        <v>0</v>
      </c>
      <c r="AN141" s="179">
        <v>32</v>
      </c>
      <c r="AO141" s="179">
        <v>32</v>
      </c>
      <c r="AP141" s="179">
        <v>6</v>
      </c>
      <c r="AQ141" s="179">
        <f t="shared" si="55"/>
        <v>6</v>
      </c>
      <c r="AR141" s="122">
        <v>6</v>
      </c>
      <c r="AS141" s="123"/>
    </row>
    <row r="142" spans="1:45" s="128" customFormat="1" ht="15.75" customHeight="1" x14ac:dyDescent="0.3">
      <c r="A142" s="95" t="s">
        <v>43</v>
      </c>
      <c r="B142" s="179">
        <v>1263</v>
      </c>
      <c r="C142" s="179">
        <v>611</v>
      </c>
      <c r="D142" s="179">
        <v>846</v>
      </c>
      <c r="E142" s="179">
        <v>418</v>
      </c>
      <c r="F142" s="179">
        <v>767</v>
      </c>
      <c r="G142" s="179">
        <v>383</v>
      </c>
      <c r="H142" s="179">
        <v>673</v>
      </c>
      <c r="I142" s="179">
        <v>328</v>
      </c>
      <c r="J142" s="179">
        <v>607</v>
      </c>
      <c r="K142" s="179">
        <v>312</v>
      </c>
      <c r="L142" s="178">
        <f t="shared" si="53"/>
        <v>4156</v>
      </c>
      <c r="M142" s="178">
        <f t="shared" si="54"/>
        <v>2052</v>
      </c>
      <c r="N142" s="95" t="s">
        <v>43</v>
      </c>
      <c r="O142" s="179">
        <v>299</v>
      </c>
      <c r="P142" s="179">
        <v>111</v>
      </c>
      <c r="Q142" s="179">
        <v>227</v>
      </c>
      <c r="R142" s="179">
        <v>84</v>
      </c>
      <c r="S142" s="179">
        <v>166</v>
      </c>
      <c r="T142" s="179">
        <v>67</v>
      </c>
      <c r="U142" s="179">
        <v>142</v>
      </c>
      <c r="V142" s="179">
        <v>57</v>
      </c>
      <c r="W142" s="179">
        <v>116</v>
      </c>
      <c r="X142" s="179">
        <v>56</v>
      </c>
      <c r="Y142" s="178">
        <f t="shared" si="50"/>
        <v>950</v>
      </c>
      <c r="Z142" s="178">
        <f t="shared" si="51"/>
        <v>375</v>
      </c>
      <c r="AA142" s="95" t="s">
        <v>43</v>
      </c>
      <c r="AB142" s="179"/>
      <c r="AC142" s="179"/>
      <c r="AD142" s="179"/>
      <c r="AE142" s="179"/>
      <c r="AF142" s="179"/>
      <c r="AG142" s="179"/>
      <c r="AH142" s="179">
        <f t="shared" si="52"/>
        <v>110</v>
      </c>
      <c r="AI142" s="179">
        <v>93</v>
      </c>
      <c r="AJ142" s="179">
        <v>17</v>
      </c>
      <c r="AK142" s="179">
        <v>0</v>
      </c>
      <c r="AL142" s="179">
        <v>0</v>
      </c>
      <c r="AM142" s="179">
        <v>0</v>
      </c>
      <c r="AN142" s="179">
        <v>97</v>
      </c>
      <c r="AO142" s="179">
        <v>97</v>
      </c>
      <c r="AP142" s="179">
        <v>5</v>
      </c>
      <c r="AQ142" s="179">
        <f t="shared" si="55"/>
        <v>22</v>
      </c>
      <c r="AR142" s="95">
        <v>19</v>
      </c>
      <c r="AS142" s="129">
        <v>3</v>
      </c>
    </row>
    <row r="143" spans="1:45" ht="15.75" customHeight="1" x14ac:dyDescent="0.3">
      <c r="A143" s="95" t="s">
        <v>44</v>
      </c>
      <c r="B143" s="179">
        <v>323</v>
      </c>
      <c r="C143" s="179">
        <v>141</v>
      </c>
      <c r="D143" s="179">
        <v>134</v>
      </c>
      <c r="E143" s="179">
        <v>60</v>
      </c>
      <c r="F143" s="179">
        <v>154</v>
      </c>
      <c r="G143" s="179">
        <v>74</v>
      </c>
      <c r="H143" s="179">
        <v>126</v>
      </c>
      <c r="I143" s="179">
        <v>67</v>
      </c>
      <c r="J143" s="179">
        <v>113</v>
      </c>
      <c r="K143" s="179">
        <v>57</v>
      </c>
      <c r="L143" s="178">
        <f t="shared" si="53"/>
        <v>850</v>
      </c>
      <c r="M143" s="178">
        <f t="shared" si="54"/>
        <v>399</v>
      </c>
      <c r="N143" s="95" t="s">
        <v>44</v>
      </c>
      <c r="O143" s="179">
        <v>37</v>
      </c>
      <c r="P143" s="179">
        <v>13</v>
      </c>
      <c r="Q143" s="179">
        <v>19</v>
      </c>
      <c r="R143" s="179">
        <v>8</v>
      </c>
      <c r="S143" s="179">
        <v>25</v>
      </c>
      <c r="T143" s="179">
        <v>10</v>
      </c>
      <c r="U143" s="179">
        <v>17</v>
      </c>
      <c r="V143" s="179">
        <v>9</v>
      </c>
      <c r="W143" s="179">
        <v>6</v>
      </c>
      <c r="X143" s="179">
        <v>4</v>
      </c>
      <c r="Y143" s="178">
        <f t="shared" si="50"/>
        <v>104</v>
      </c>
      <c r="Z143" s="178">
        <f t="shared" si="51"/>
        <v>44</v>
      </c>
      <c r="AA143" s="95" t="s">
        <v>44</v>
      </c>
      <c r="AB143" s="179"/>
      <c r="AC143" s="179"/>
      <c r="AD143" s="179"/>
      <c r="AE143" s="179"/>
      <c r="AF143" s="179"/>
      <c r="AG143" s="179"/>
      <c r="AH143" s="179">
        <f t="shared" si="52"/>
        <v>21</v>
      </c>
      <c r="AI143" s="179">
        <v>21</v>
      </c>
      <c r="AJ143" s="179">
        <v>0</v>
      </c>
      <c r="AK143" s="179">
        <v>0</v>
      </c>
      <c r="AL143" s="179">
        <v>0</v>
      </c>
      <c r="AM143" s="179">
        <v>0</v>
      </c>
      <c r="AN143" s="179">
        <v>25</v>
      </c>
      <c r="AO143" s="179">
        <v>25</v>
      </c>
      <c r="AP143" s="179">
        <v>3</v>
      </c>
      <c r="AQ143" s="179">
        <f t="shared" si="55"/>
        <v>3</v>
      </c>
      <c r="AR143" s="122">
        <v>3</v>
      </c>
      <c r="AS143" s="123"/>
    </row>
    <row r="144" spans="1:45" ht="15.75" customHeight="1" x14ac:dyDescent="0.3">
      <c r="A144" s="95" t="s">
        <v>45</v>
      </c>
      <c r="B144" s="179">
        <v>375</v>
      </c>
      <c r="C144" s="179">
        <v>180</v>
      </c>
      <c r="D144" s="179">
        <v>383</v>
      </c>
      <c r="E144" s="179">
        <v>194</v>
      </c>
      <c r="F144" s="179">
        <v>402</v>
      </c>
      <c r="G144" s="179">
        <v>200</v>
      </c>
      <c r="H144" s="179">
        <v>319</v>
      </c>
      <c r="I144" s="179">
        <v>151</v>
      </c>
      <c r="J144" s="179">
        <v>313</v>
      </c>
      <c r="K144" s="179">
        <v>161</v>
      </c>
      <c r="L144" s="178">
        <f t="shared" si="53"/>
        <v>1792</v>
      </c>
      <c r="M144" s="178">
        <f t="shared" si="54"/>
        <v>886</v>
      </c>
      <c r="N144" s="95" t="s">
        <v>45</v>
      </c>
      <c r="O144" s="179">
        <v>77</v>
      </c>
      <c r="P144" s="179">
        <v>25</v>
      </c>
      <c r="Q144" s="179">
        <v>99</v>
      </c>
      <c r="R144" s="179">
        <v>46</v>
      </c>
      <c r="S144" s="179">
        <v>109</v>
      </c>
      <c r="T144" s="179">
        <v>55</v>
      </c>
      <c r="U144" s="179">
        <v>79</v>
      </c>
      <c r="V144" s="179">
        <v>28</v>
      </c>
      <c r="W144" s="179">
        <v>64</v>
      </c>
      <c r="X144" s="179">
        <v>31</v>
      </c>
      <c r="Y144" s="178">
        <f t="shared" si="50"/>
        <v>428</v>
      </c>
      <c r="Z144" s="178">
        <f t="shared" si="51"/>
        <v>185</v>
      </c>
      <c r="AA144" s="95" t="s">
        <v>45</v>
      </c>
      <c r="AB144" s="179"/>
      <c r="AC144" s="179"/>
      <c r="AD144" s="179"/>
      <c r="AE144" s="179"/>
      <c r="AF144" s="179"/>
      <c r="AG144" s="179"/>
      <c r="AH144" s="179">
        <f t="shared" si="52"/>
        <v>31</v>
      </c>
      <c r="AI144" s="179">
        <v>31</v>
      </c>
      <c r="AJ144" s="179">
        <v>0</v>
      </c>
      <c r="AK144" s="179">
        <v>0</v>
      </c>
      <c r="AL144" s="179">
        <v>0</v>
      </c>
      <c r="AM144" s="179">
        <v>0</v>
      </c>
      <c r="AN144" s="179">
        <v>33</v>
      </c>
      <c r="AO144" s="179">
        <v>33</v>
      </c>
      <c r="AP144" s="179">
        <v>8</v>
      </c>
      <c r="AQ144" s="179">
        <f t="shared" si="55"/>
        <v>6</v>
      </c>
      <c r="AR144" s="122">
        <v>6</v>
      </c>
      <c r="AS144" s="123"/>
    </row>
    <row r="145" spans="1:45" ht="15.75" customHeight="1" x14ac:dyDescent="0.3">
      <c r="A145" s="95" t="s">
        <v>46</v>
      </c>
      <c r="B145" s="179">
        <v>522</v>
      </c>
      <c r="C145" s="179">
        <v>248</v>
      </c>
      <c r="D145" s="179">
        <v>495</v>
      </c>
      <c r="E145" s="179">
        <v>226</v>
      </c>
      <c r="F145" s="179">
        <v>516</v>
      </c>
      <c r="G145" s="179">
        <v>237</v>
      </c>
      <c r="H145" s="179">
        <v>365</v>
      </c>
      <c r="I145" s="179">
        <v>171</v>
      </c>
      <c r="J145" s="179">
        <v>370</v>
      </c>
      <c r="K145" s="179">
        <v>210</v>
      </c>
      <c r="L145" s="178">
        <f t="shared" si="53"/>
        <v>2268</v>
      </c>
      <c r="M145" s="178">
        <f t="shared" si="54"/>
        <v>1092</v>
      </c>
      <c r="N145" s="95" t="s">
        <v>46</v>
      </c>
      <c r="O145" s="179">
        <v>138</v>
      </c>
      <c r="P145" s="179">
        <v>56</v>
      </c>
      <c r="Q145" s="179">
        <v>95</v>
      </c>
      <c r="R145" s="179">
        <v>46</v>
      </c>
      <c r="S145" s="179">
        <v>125</v>
      </c>
      <c r="T145" s="179">
        <v>50</v>
      </c>
      <c r="U145" s="179">
        <v>56</v>
      </c>
      <c r="V145" s="179">
        <v>26</v>
      </c>
      <c r="W145" s="179">
        <v>31</v>
      </c>
      <c r="X145" s="179">
        <v>15</v>
      </c>
      <c r="Y145" s="178">
        <f t="shared" si="50"/>
        <v>445</v>
      </c>
      <c r="Z145" s="178">
        <f t="shared" si="51"/>
        <v>193</v>
      </c>
      <c r="AA145" s="95" t="s">
        <v>46</v>
      </c>
      <c r="AB145" s="179"/>
      <c r="AC145" s="179"/>
      <c r="AD145" s="179"/>
      <c r="AE145" s="179"/>
      <c r="AF145" s="179"/>
      <c r="AG145" s="179"/>
      <c r="AH145" s="179">
        <f t="shared" si="52"/>
        <v>51</v>
      </c>
      <c r="AI145" s="179">
        <v>48</v>
      </c>
      <c r="AJ145" s="179">
        <v>3</v>
      </c>
      <c r="AK145" s="179">
        <v>0</v>
      </c>
      <c r="AL145" s="179">
        <v>0</v>
      </c>
      <c r="AM145" s="179">
        <v>0</v>
      </c>
      <c r="AN145" s="179">
        <v>48</v>
      </c>
      <c r="AO145" s="179">
        <v>48</v>
      </c>
      <c r="AP145" s="179">
        <v>7</v>
      </c>
      <c r="AQ145" s="179">
        <f t="shared" si="55"/>
        <v>7</v>
      </c>
      <c r="AR145" s="122">
        <v>7</v>
      </c>
      <c r="AS145" s="123"/>
    </row>
    <row r="146" spans="1:45" ht="15.75" customHeight="1" x14ac:dyDescent="0.3">
      <c r="A146" s="95" t="s">
        <v>47</v>
      </c>
      <c r="B146" s="179">
        <v>10</v>
      </c>
      <c r="C146" s="179">
        <v>6</v>
      </c>
      <c r="D146" s="179">
        <v>6</v>
      </c>
      <c r="E146" s="179">
        <v>1</v>
      </c>
      <c r="F146" s="179">
        <v>8</v>
      </c>
      <c r="G146" s="179">
        <v>1</v>
      </c>
      <c r="H146" s="179">
        <v>9</v>
      </c>
      <c r="I146" s="179">
        <v>6</v>
      </c>
      <c r="J146" s="179">
        <v>16</v>
      </c>
      <c r="K146" s="179">
        <v>5</v>
      </c>
      <c r="L146" s="178">
        <f t="shared" si="53"/>
        <v>49</v>
      </c>
      <c r="M146" s="178">
        <f t="shared" si="54"/>
        <v>19</v>
      </c>
      <c r="N146" s="95" t="s">
        <v>47</v>
      </c>
      <c r="O146" s="179">
        <v>2</v>
      </c>
      <c r="P146" s="179">
        <v>2</v>
      </c>
      <c r="Q146" s="179">
        <v>1</v>
      </c>
      <c r="R146" s="179">
        <v>0</v>
      </c>
      <c r="S146" s="179">
        <v>1</v>
      </c>
      <c r="T146" s="179">
        <v>0</v>
      </c>
      <c r="U146" s="179">
        <v>0</v>
      </c>
      <c r="V146" s="179">
        <v>0</v>
      </c>
      <c r="W146" s="179">
        <v>1</v>
      </c>
      <c r="X146" s="179">
        <v>1</v>
      </c>
      <c r="Y146" s="178">
        <f t="shared" si="50"/>
        <v>5</v>
      </c>
      <c r="Z146" s="178">
        <f t="shared" si="51"/>
        <v>3</v>
      </c>
      <c r="AA146" s="95" t="s">
        <v>47</v>
      </c>
      <c r="AB146" s="179"/>
      <c r="AC146" s="179"/>
      <c r="AD146" s="179"/>
      <c r="AE146" s="179"/>
      <c r="AF146" s="179"/>
      <c r="AG146" s="179"/>
      <c r="AH146" s="179">
        <f t="shared" si="52"/>
        <v>5</v>
      </c>
      <c r="AI146" s="179">
        <v>5</v>
      </c>
      <c r="AJ146" s="179">
        <v>0</v>
      </c>
      <c r="AK146" s="179">
        <v>0</v>
      </c>
      <c r="AL146" s="179">
        <v>0</v>
      </c>
      <c r="AM146" s="179">
        <v>0</v>
      </c>
      <c r="AN146" s="179">
        <v>5</v>
      </c>
      <c r="AO146" s="179">
        <v>5</v>
      </c>
      <c r="AP146" s="179">
        <v>2</v>
      </c>
      <c r="AQ146" s="179">
        <f t="shared" si="55"/>
        <v>1</v>
      </c>
      <c r="AR146" s="122">
        <v>1</v>
      </c>
      <c r="AS146" s="123"/>
    </row>
    <row r="147" spans="1:45" ht="15.75" customHeight="1" x14ac:dyDescent="0.3">
      <c r="A147" s="95" t="s">
        <v>48</v>
      </c>
      <c r="B147" s="179">
        <v>1182</v>
      </c>
      <c r="C147" s="179">
        <v>571</v>
      </c>
      <c r="D147" s="179">
        <v>881</v>
      </c>
      <c r="E147" s="179">
        <v>436</v>
      </c>
      <c r="F147" s="179">
        <v>873</v>
      </c>
      <c r="G147" s="179">
        <v>439</v>
      </c>
      <c r="H147" s="179">
        <v>736</v>
      </c>
      <c r="I147" s="179">
        <v>373</v>
      </c>
      <c r="J147" s="179">
        <v>733</v>
      </c>
      <c r="K147" s="179">
        <v>358</v>
      </c>
      <c r="L147" s="178">
        <f t="shared" si="53"/>
        <v>4405</v>
      </c>
      <c r="M147" s="178">
        <f t="shared" si="54"/>
        <v>2177</v>
      </c>
      <c r="N147" s="95" t="s">
        <v>48</v>
      </c>
      <c r="O147" s="179">
        <v>181</v>
      </c>
      <c r="P147" s="179">
        <v>69</v>
      </c>
      <c r="Q147" s="179">
        <v>107</v>
      </c>
      <c r="R147" s="179">
        <v>39</v>
      </c>
      <c r="S147" s="179">
        <v>139</v>
      </c>
      <c r="T147" s="179">
        <v>54</v>
      </c>
      <c r="U147" s="179">
        <v>77</v>
      </c>
      <c r="V147" s="179">
        <v>37</v>
      </c>
      <c r="W147" s="179">
        <v>66</v>
      </c>
      <c r="X147" s="179">
        <v>42</v>
      </c>
      <c r="Y147" s="178">
        <f t="shared" si="50"/>
        <v>570</v>
      </c>
      <c r="Z147" s="178">
        <f t="shared" si="51"/>
        <v>241</v>
      </c>
      <c r="AA147" s="95" t="s">
        <v>48</v>
      </c>
      <c r="AB147" s="179"/>
      <c r="AC147" s="179"/>
      <c r="AD147" s="179"/>
      <c r="AE147" s="179"/>
      <c r="AF147" s="179"/>
      <c r="AG147" s="179"/>
      <c r="AH147" s="179">
        <f t="shared" si="52"/>
        <v>146</v>
      </c>
      <c r="AI147" s="179">
        <v>135</v>
      </c>
      <c r="AJ147" s="179">
        <v>11</v>
      </c>
      <c r="AK147" s="179">
        <v>0</v>
      </c>
      <c r="AL147" s="179">
        <v>1</v>
      </c>
      <c r="AM147" s="179">
        <v>0</v>
      </c>
      <c r="AN147" s="179">
        <v>128</v>
      </c>
      <c r="AO147" s="179">
        <v>129</v>
      </c>
      <c r="AP147" s="179">
        <v>9</v>
      </c>
      <c r="AQ147" s="179">
        <f t="shared" si="55"/>
        <v>37</v>
      </c>
      <c r="AR147" s="122">
        <v>36</v>
      </c>
      <c r="AS147" s="123">
        <v>1</v>
      </c>
    </row>
    <row r="148" spans="1:45" ht="15.75" customHeight="1" x14ac:dyDescent="0.3">
      <c r="A148" s="95" t="s">
        <v>49</v>
      </c>
      <c r="B148" s="179">
        <v>77</v>
      </c>
      <c r="C148" s="179">
        <v>36</v>
      </c>
      <c r="D148" s="179">
        <v>48</v>
      </c>
      <c r="E148" s="179">
        <v>26</v>
      </c>
      <c r="F148" s="179">
        <v>58</v>
      </c>
      <c r="G148" s="179">
        <v>34</v>
      </c>
      <c r="H148" s="179">
        <v>35</v>
      </c>
      <c r="I148" s="179">
        <v>19</v>
      </c>
      <c r="J148" s="179">
        <v>32</v>
      </c>
      <c r="K148" s="179">
        <v>23</v>
      </c>
      <c r="L148" s="178">
        <f t="shared" si="53"/>
        <v>250</v>
      </c>
      <c r="M148" s="178">
        <f t="shared" si="54"/>
        <v>138</v>
      </c>
      <c r="N148" s="95" t="s">
        <v>49</v>
      </c>
      <c r="O148" s="179">
        <v>11</v>
      </c>
      <c r="P148" s="179">
        <v>6</v>
      </c>
      <c r="Q148" s="179">
        <v>15</v>
      </c>
      <c r="R148" s="179">
        <v>9</v>
      </c>
      <c r="S148" s="179">
        <v>15</v>
      </c>
      <c r="T148" s="179">
        <v>5</v>
      </c>
      <c r="U148" s="179">
        <v>4</v>
      </c>
      <c r="V148" s="179">
        <v>2</v>
      </c>
      <c r="W148" s="179">
        <v>1</v>
      </c>
      <c r="X148" s="179">
        <v>1</v>
      </c>
      <c r="Y148" s="178">
        <f t="shared" si="50"/>
        <v>46</v>
      </c>
      <c r="Z148" s="178">
        <f t="shared" si="51"/>
        <v>23</v>
      </c>
      <c r="AA148" s="95" t="s">
        <v>49</v>
      </c>
      <c r="AB148" s="179"/>
      <c r="AC148" s="179"/>
      <c r="AD148" s="179"/>
      <c r="AE148" s="179"/>
      <c r="AF148" s="179"/>
      <c r="AG148" s="179"/>
      <c r="AH148" s="179">
        <f t="shared" si="52"/>
        <v>14</v>
      </c>
      <c r="AI148" s="179">
        <v>11</v>
      </c>
      <c r="AJ148" s="179">
        <v>3</v>
      </c>
      <c r="AK148" s="179">
        <v>0</v>
      </c>
      <c r="AL148" s="179">
        <v>4</v>
      </c>
      <c r="AM148" s="179">
        <v>0</v>
      </c>
      <c r="AN148" s="179">
        <v>8</v>
      </c>
      <c r="AO148" s="179">
        <v>12</v>
      </c>
      <c r="AP148" s="179">
        <v>0</v>
      </c>
      <c r="AQ148" s="179">
        <f t="shared" si="55"/>
        <v>4</v>
      </c>
      <c r="AR148" s="122">
        <v>3</v>
      </c>
      <c r="AS148" s="123">
        <v>1</v>
      </c>
    </row>
    <row r="149" spans="1:45" ht="15.75" customHeight="1" x14ac:dyDescent="0.3">
      <c r="A149" s="95" t="s">
        <v>50</v>
      </c>
      <c r="B149" s="179">
        <v>289</v>
      </c>
      <c r="C149" s="179">
        <v>138</v>
      </c>
      <c r="D149" s="179">
        <v>181</v>
      </c>
      <c r="E149" s="179">
        <v>102</v>
      </c>
      <c r="F149" s="179">
        <v>191</v>
      </c>
      <c r="G149" s="179">
        <v>99</v>
      </c>
      <c r="H149" s="179">
        <v>117</v>
      </c>
      <c r="I149" s="179">
        <v>60</v>
      </c>
      <c r="J149" s="179">
        <v>80</v>
      </c>
      <c r="K149" s="179">
        <v>46</v>
      </c>
      <c r="L149" s="178">
        <f t="shared" si="53"/>
        <v>858</v>
      </c>
      <c r="M149" s="178">
        <f t="shared" si="54"/>
        <v>445</v>
      </c>
      <c r="N149" s="95" t="s">
        <v>50</v>
      </c>
      <c r="O149" s="179">
        <v>72</v>
      </c>
      <c r="P149" s="179">
        <v>28</v>
      </c>
      <c r="Q149" s="179">
        <v>41</v>
      </c>
      <c r="R149" s="179">
        <v>23</v>
      </c>
      <c r="S149" s="179">
        <v>62</v>
      </c>
      <c r="T149" s="179">
        <v>32</v>
      </c>
      <c r="U149" s="179">
        <v>24</v>
      </c>
      <c r="V149" s="179">
        <v>16</v>
      </c>
      <c r="W149" s="179">
        <v>1</v>
      </c>
      <c r="X149" s="179">
        <v>1</v>
      </c>
      <c r="Y149" s="178">
        <f t="shared" si="50"/>
        <v>200</v>
      </c>
      <c r="Z149" s="178">
        <f t="shared" si="51"/>
        <v>100</v>
      </c>
      <c r="AA149" s="95" t="s">
        <v>50</v>
      </c>
      <c r="AB149" s="179"/>
      <c r="AC149" s="179"/>
      <c r="AD149" s="179"/>
      <c r="AE149" s="179"/>
      <c r="AF149" s="179"/>
      <c r="AG149" s="179"/>
      <c r="AH149" s="179">
        <f t="shared" si="52"/>
        <v>21</v>
      </c>
      <c r="AI149" s="179">
        <v>20</v>
      </c>
      <c r="AJ149" s="179">
        <v>1</v>
      </c>
      <c r="AK149" s="179">
        <v>0</v>
      </c>
      <c r="AL149" s="179">
        <v>0</v>
      </c>
      <c r="AM149" s="179">
        <v>0</v>
      </c>
      <c r="AN149" s="179">
        <v>24</v>
      </c>
      <c r="AO149" s="179">
        <v>24</v>
      </c>
      <c r="AP149" s="179">
        <v>4</v>
      </c>
      <c r="AQ149" s="179">
        <f t="shared" si="55"/>
        <v>4</v>
      </c>
      <c r="AR149" s="122">
        <v>4</v>
      </c>
      <c r="AS149" s="123"/>
    </row>
    <row r="150" spans="1:45" ht="15.75" customHeight="1" x14ac:dyDescent="0.3">
      <c r="A150" s="131" t="s">
        <v>53</v>
      </c>
      <c r="B150" s="179">
        <v>190</v>
      </c>
      <c r="C150" s="179">
        <v>86</v>
      </c>
      <c r="D150" s="179">
        <v>101</v>
      </c>
      <c r="E150" s="179">
        <v>54</v>
      </c>
      <c r="F150" s="179">
        <v>132</v>
      </c>
      <c r="G150" s="179">
        <v>66</v>
      </c>
      <c r="H150" s="179">
        <v>105</v>
      </c>
      <c r="I150" s="179">
        <v>53</v>
      </c>
      <c r="J150" s="179">
        <v>102</v>
      </c>
      <c r="K150" s="179">
        <v>63</v>
      </c>
      <c r="L150" s="178">
        <f t="shared" si="53"/>
        <v>630</v>
      </c>
      <c r="M150" s="178">
        <f t="shared" si="54"/>
        <v>322</v>
      </c>
      <c r="N150" s="131" t="s">
        <v>53</v>
      </c>
      <c r="O150" s="179">
        <v>11</v>
      </c>
      <c r="P150" s="179">
        <v>2</v>
      </c>
      <c r="Q150" s="179">
        <v>11</v>
      </c>
      <c r="R150" s="179">
        <v>5</v>
      </c>
      <c r="S150" s="179">
        <v>11</v>
      </c>
      <c r="T150" s="179">
        <v>6</v>
      </c>
      <c r="U150" s="179">
        <v>14</v>
      </c>
      <c r="V150" s="179">
        <v>7</v>
      </c>
      <c r="W150" s="179">
        <v>4</v>
      </c>
      <c r="X150" s="179">
        <v>3</v>
      </c>
      <c r="Y150" s="178">
        <f t="shared" si="50"/>
        <v>51</v>
      </c>
      <c r="Z150" s="178">
        <f t="shared" si="51"/>
        <v>23</v>
      </c>
      <c r="AA150" s="131" t="s">
        <v>53</v>
      </c>
      <c r="AB150" s="179"/>
      <c r="AC150" s="179"/>
      <c r="AD150" s="179"/>
      <c r="AE150" s="179"/>
      <c r="AF150" s="179"/>
      <c r="AG150" s="179"/>
      <c r="AH150" s="179">
        <f t="shared" si="52"/>
        <v>21</v>
      </c>
      <c r="AI150" s="179">
        <v>20</v>
      </c>
      <c r="AJ150" s="179">
        <v>1</v>
      </c>
      <c r="AK150" s="179">
        <v>0</v>
      </c>
      <c r="AL150" s="179">
        <v>0</v>
      </c>
      <c r="AM150" s="179">
        <v>0</v>
      </c>
      <c r="AN150" s="179">
        <v>28</v>
      </c>
      <c r="AO150" s="179">
        <v>28</v>
      </c>
      <c r="AP150" s="179">
        <v>5</v>
      </c>
      <c r="AQ150" s="179">
        <f t="shared" si="55"/>
        <v>4</v>
      </c>
      <c r="AR150" s="122">
        <v>4</v>
      </c>
      <c r="AS150" s="123"/>
    </row>
    <row r="151" spans="1:45" ht="15.75" customHeight="1" x14ac:dyDescent="0.3">
      <c r="A151" s="95" t="s">
        <v>54</v>
      </c>
      <c r="B151" s="179">
        <v>231</v>
      </c>
      <c r="C151" s="179">
        <v>113</v>
      </c>
      <c r="D151" s="179">
        <v>216</v>
      </c>
      <c r="E151" s="179">
        <v>103</v>
      </c>
      <c r="F151" s="179">
        <v>134</v>
      </c>
      <c r="G151" s="179">
        <v>67</v>
      </c>
      <c r="H151" s="179">
        <v>161</v>
      </c>
      <c r="I151" s="179">
        <v>88</v>
      </c>
      <c r="J151" s="179">
        <v>121</v>
      </c>
      <c r="K151" s="179">
        <v>61</v>
      </c>
      <c r="L151" s="178">
        <f t="shared" si="53"/>
        <v>863</v>
      </c>
      <c r="M151" s="178">
        <f t="shared" si="54"/>
        <v>432</v>
      </c>
      <c r="N151" s="95" t="s">
        <v>54</v>
      </c>
      <c r="O151" s="179">
        <v>39</v>
      </c>
      <c r="P151" s="179">
        <v>18</v>
      </c>
      <c r="Q151" s="179">
        <v>28</v>
      </c>
      <c r="R151" s="179">
        <v>13</v>
      </c>
      <c r="S151" s="179">
        <v>30</v>
      </c>
      <c r="T151" s="179">
        <v>11</v>
      </c>
      <c r="U151" s="179">
        <v>13</v>
      </c>
      <c r="V151" s="179">
        <v>6</v>
      </c>
      <c r="W151" s="179">
        <v>9</v>
      </c>
      <c r="X151" s="179">
        <v>3</v>
      </c>
      <c r="Y151" s="178">
        <f t="shared" si="50"/>
        <v>119</v>
      </c>
      <c r="Z151" s="178">
        <f t="shared" si="51"/>
        <v>51</v>
      </c>
      <c r="AA151" s="95" t="s">
        <v>54</v>
      </c>
      <c r="AB151" s="179"/>
      <c r="AC151" s="179"/>
      <c r="AD151" s="179"/>
      <c r="AE151" s="179"/>
      <c r="AF151" s="179"/>
      <c r="AG151" s="179"/>
      <c r="AH151" s="179">
        <f t="shared" si="52"/>
        <v>23</v>
      </c>
      <c r="AI151" s="179">
        <v>22</v>
      </c>
      <c r="AJ151" s="179">
        <v>1</v>
      </c>
      <c r="AK151" s="179">
        <v>0</v>
      </c>
      <c r="AL151" s="179">
        <v>0</v>
      </c>
      <c r="AM151" s="179">
        <v>0</v>
      </c>
      <c r="AN151" s="179">
        <v>20</v>
      </c>
      <c r="AO151" s="179">
        <v>20</v>
      </c>
      <c r="AP151" s="179">
        <v>6</v>
      </c>
      <c r="AQ151" s="179">
        <f t="shared" si="55"/>
        <v>11</v>
      </c>
      <c r="AR151" s="122">
        <v>7</v>
      </c>
      <c r="AS151" s="123">
        <v>4</v>
      </c>
    </row>
    <row r="152" spans="1:45" ht="15.75" customHeight="1" x14ac:dyDescent="0.3">
      <c r="A152" s="95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8">
        <f t="shared" si="53"/>
        <v>0</v>
      </c>
      <c r="M152" s="178">
        <f t="shared" si="54"/>
        <v>0</v>
      </c>
      <c r="N152" s="95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8">
        <f t="shared" si="50"/>
        <v>0</v>
      </c>
      <c r="Z152" s="178">
        <f t="shared" si="51"/>
        <v>0</v>
      </c>
      <c r="AA152" s="12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22"/>
      <c r="AS152" s="123"/>
    </row>
    <row r="153" spans="1:45" ht="8.25" customHeight="1" x14ac:dyDescent="0.25">
      <c r="A153" s="119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19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19"/>
      <c r="AB153" s="119"/>
      <c r="AC153" s="119"/>
      <c r="AD153" s="119"/>
      <c r="AE153" s="119"/>
      <c r="AF153" s="119"/>
      <c r="AG153" s="180"/>
      <c r="AH153" s="119"/>
      <c r="AI153" s="119"/>
      <c r="AJ153" s="119"/>
      <c r="AK153" s="180"/>
      <c r="AL153" s="119"/>
      <c r="AM153" s="119"/>
      <c r="AN153" s="180"/>
      <c r="AO153" s="180"/>
      <c r="AP153" s="119"/>
      <c r="AQ153" s="119"/>
      <c r="AR153" s="124"/>
      <c r="AS153" s="125"/>
    </row>
    <row r="154" spans="1:45" x14ac:dyDescent="0.25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B154" s="128"/>
      <c r="AC154" s="128"/>
      <c r="AD154" s="128"/>
      <c r="AE154" s="128"/>
      <c r="AF154" s="128"/>
      <c r="AG154" s="176"/>
      <c r="AH154" s="128"/>
      <c r="AI154" s="128"/>
      <c r="AJ154" s="128"/>
      <c r="AK154" s="176"/>
      <c r="AL154" s="128"/>
      <c r="AM154" s="128"/>
      <c r="AN154" s="176"/>
      <c r="AO154" s="176"/>
      <c r="AP154" s="128"/>
      <c r="AQ154" s="128"/>
    </row>
    <row r="155" spans="1:45" x14ac:dyDescent="0.25">
      <c r="A155" s="112" t="s">
        <v>213</v>
      </c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12" t="s">
        <v>208</v>
      </c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12" t="s">
        <v>564</v>
      </c>
      <c r="AB155" s="112"/>
      <c r="AC155" s="112"/>
      <c r="AD155" s="112"/>
      <c r="AE155" s="112"/>
      <c r="AF155" s="112"/>
      <c r="AG155" s="152"/>
      <c r="AH155" s="112"/>
      <c r="AI155" s="112"/>
      <c r="AJ155" s="112"/>
      <c r="AK155" s="152"/>
      <c r="AL155" s="112"/>
      <c r="AM155" s="112"/>
      <c r="AN155" s="152"/>
      <c r="AO155" s="152"/>
      <c r="AP155" s="112"/>
      <c r="AQ155" s="112"/>
      <c r="AR155" s="113"/>
      <c r="AS155" s="113"/>
    </row>
    <row r="156" spans="1:45" x14ac:dyDescent="0.25">
      <c r="A156" s="112" t="s">
        <v>11</v>
      </c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12" t="s">
        <v>11</v>
      </c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12" t="s">
        <v>24</v>
      </c>
      <c r="AB156" s="112"/>
      <c r="AC156" s="112"/>
      <c r="AD156" s="112"/>
      <c r="AE156" s="112"/>
      <c r="AF156" s="112"/>
      <c r="AG156" s="152"/>
      <c r="AH156" s="112"/>
      <c r="AI156" s="112"/>
      <c r="AJ156" s="112"/>
      <c r="AK156" s="152"/>
      <c r="AL156" s="112"/>
      <c r="AM156" s="112"/>
      <c r="AN156" s="152"/>
      <c r="AO156" s="152"/>
      <c r="AP156" s="112"/>
      <c r="AQ156" s="112"/>
      <c r="AR156" s="113"/>
      <c r="AS156" s="113"/>
    </row>
    <row r="157" spans="1:45" x14ac:dyDescent="0.25">
      <c r="A157" s="112" t="s">
        <v>149</v>
      </c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12" t="s">
        <v>149</v>
      </c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12" t="s">
        <v>149</v>
      </c>
      <c r="AB157" s="112"/>
      <c r="AC157" s="112"/>
      <c r="AD157" s="112"/>
      <c r="AE157" s="112"/>
      <c r="AF157" s="112"/>
      <c r="AG157" s="152"/>
      <c r="AH157" s="112"/>
      <c r="AI157" s="112"/>
      <c r="AJ157" s="112"/>
      <c r="AK157" s="152"/>
      <c r="AL157" s="112"/>
      <c r="AM157" s="112"/>
      <c r="AN157" s="152"/>
      <c r="AO157" s="152"/>
      <c r="AP157" s="112"/>
      <c r="AQ157" s="112"/>
      <c r="AR157" s="113"/>
      <c r="AS157" s="113"/>
    </row>
    <row r="158" spans="1:45" x14ac:dyDescent="0.25">
      <c r="A158" s="115" t="s">
        <v>336</v>
      </c>
      <c r="B158" s="176"/>
      <c r="C158" s="176"/>
      <c r="D158" s="176"/>
      <c r="E158" s="176"/>
      <c r="F158" s="176"/>
      <c r="G158" s="176"/>
      <c r="H158" s="176"/>
      <c r="I158" s="176"/>
      <c r="J158" s="176" t="s">
        <v>323</v>
      </c>
      <c r="K158" s="176"/>
      <c r="L158" s="176"/>
      <c r="M158" s="176"/>
      <c r="N158" s="115" t="s">
        <v>336</v>
      </c>
      <c r="O158" s="176"/>
      <c r="P158" s="176"/>
      <c r="Q158" s="176"/>
      <c r="R158" s="176"/>
      <c r="S158" s="176"/>
      <c r="T158" s="176"/>
      <c r="U158" s="176"/>
      <c r="V158" s="176"/>
      <c r="W158" s="176" t="s">
        <v>323</v>
      </c>
      <c r="X158" s="176"/>
      <c r="Y158" s="176"/>
      <c r="Z158" s="176"/>
      <c r="AA158" s="112"/>
      <c r="AB158" s="112"/>
      <c r="AC158" s="112"/>
      <c r="AD158" s="112"/>
      <c r="AE158" s="112"/>
      <c r="AF158" s="112"/>
      <c r="AG158" s="152"/>
      <c r="AH158" s="112"/>
      <c r="AI158" s="112"/>
      <c r="AJ158" s="112"/>
      <c r="AK158" s="152"/>
      <c r="AL158" s="112"/>
      <c r="AM158" s="112"/>
      <c r="AN158" s="152"/>
      <c r="AO158" s="152"/>
      <c r="AP158" s="112"/>
      <c r="AQ158" s="112"/>
      <c r="AR158" s="113"/>
      <c r="AS158" s="113"/>
    </row>
    <row r="159" spans="1:45" ht="12.75" customHeight="1" x14ac:dyDescent="0.25"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15" t="s">
        <v>336</v>
      </c>
      <c r="AB159" s="128"/>
      <c r="AC159" s="128"/>
      <c r="AD159" s="128"/>
      <c r="AE159" s="128"/>
      <c r="AF159" s="128"/>
      <c r="AG159" s="176"/>
      <c r="AH159" s="128"/>
      <c r="AI159" s="128"/>
      <c r="AJ159" s="128"/>
      <c r="AK159" s="176"/>
      <c r="AL159" s="128"/>
      <c r="AM159" s="128"/>
      <c r="AN159" s="176"/>
      <c r="AO159" s="176"/>
      <c r="AP159" s="128"/>
      <c r="AQ159" s="128"/>
      <c r="AR159" s="176" t="s">
        <v>323</v>
      </c>
    </row>
    <row r="160" spans="1:45" x14ac:dyDescent="0.25"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B160" s="128"/>
      <c r="AC160" s="128"/>
      <c r="AD160" s="128"/>
      <c r="AE160" s="128"/>
      <c r="AF160" s="128"/>
      <c r="AG160" s="176"/>
      <c r="AH160" s="128"/>
      <c r="AI160" s="128"/>
      <c r="AJ160" s="128"/>
      <c r="AK160" s="176"/>
      <c r="AL160" s="128"/>
      <c r="AM160" s="128"/>
      <c r="AN160" s="176"/>
      <c r="AO160" s="176"/>
      <c r="AP160" s="128"/>
      <c r="AQ160" s="128"/>
    </row>
    <row r="161" spans="1:45" ht="16.5" customHeight="1" x14ac:dyDescent="0.35">
      <c r="A161" s="116"/>
      <c r="B161" s="41" t="s">
        <v>325</v>
      </c>
      <c r="C161" s="97"/>
      <c r="D161" s="41" t="s">
        <v>326</v>
      </c>
      <c r="E161" s="97"/>
      <c r="F161" s="41" t="s">
        <v>327</v>
      </c>
      <c r="G161" s="97"/>
      <c r="H161" s="41" t="s">
        <v>328</v>
      </c>
      <c r="I161" s="97"/>
      <c r="J161" s="41" t="s">
        <v>329</v>
      </c>
      <c r="K161" s="97"/>
      <c r="L161" s="41" t="s">
        <v>157</v>
      </c>
      <c r="M161" s="97"/>
      <c r="N161" s="116"/>
      <c r="O161" s="41" t="s">
        <v>325</v>
      </c>
      <c r="P161" s="97"/>
      <c r="Q161" s="41" t="s">
        <v>326</v>
      </c>
      <c r="R161" s="97"/>
      <c r="S161" s="41" t="s">
        <v>327</v>
      </c>
      <c r="T161" s="97"/>
      <c r="U161" s="41" t="s">
        <v>328</v>
      </c>
      <c r="V161" s="97"/>
      <c r="W161" s="41" t="s">
        <v>329</v>
      </c>
      <c r="X161" s="97"/>
      <c r="Y161" s="41" t="s">
        <v>157</v>
      </c>
      <c r="Z161" s="97"/>
      <c r="AA161" s="359"/>
      <c r="AB161" s="466" t="s">
        <v>545</v>
      </c>
      <c r="AC161" s="467"/>
      <c r="AD161" s="467"/>
      <c r="AE161" s="467"/>
      <c r="AF161" s="467"/>
      <c r="AG161" s="468"/>
      <c r="AH161" s="306" t="s">
        <v>7</v>
      </c>
      <c r="AI161" s="355"/>
      <c r="AJ161" s="118"/>
      <c r="AK161" s="306" t="s">
        <v>527</v>
      </c>
      <c r="AL161" s="360"/>
      <c r="AM161" s="118"/>
      <c r="AN161" s="247"/>
      <c r="AO161" s="117"/>
      <c r="AP161" s="361" t="s">
        <v>528</v>
      </c>
      <c r="AQ161" s="306" t="s">
        <v>529</v>
      </c>
      <c r="AR161" s="355"/>
      <c r="AS161" s="362"/>
    </row>
    <row r="162" spans="1:45" ht="26.25" customHeight="1" x14ac:dyDescent="0.3">
      <c r="A162" s="119" t="s">
        <v>21</v>
      </c>
      <c r="B162" s="44" t="s">
        <v>375</v>
      </c>
      <c r="C162" s="44" t="s">
        <v>330</v>
      </c>
      <c r="D162" s="44" t="s">
        <v>375</v>
      </c>
      <c r="E162" s="44" t="s">
        <v>330</v>
      </c>
      <c r="F162" s="44" t="s">
        <v>375</v>
      </c>
      <c r="G162" s="44" t="s">
        <v>330</v>
      </c>
      <c r="H162" s="44" t="s">
        <v>375</v>
      </c>
      <c r="I162" s="44" t="s">
        <v>330</v>
      </c>
      <c r="J162" s="44" t="s">
        <v>375</v>
      </c>
      <c r="K162" s="44" t="s">
        <v>330</v>
      </c>
      <c r="L162" s="44" t="s">
        <v>375</v>
      </c>
      <c r="M162" s="44" t="s">
        <v>330</v>
      </c>
      <c r="N162" s="119" t="s">
        <v>21</v>
      </c>
      <c r="O162" s="44" t="s">
        <v>375</v>
      </c>
      <c r="P162" s="44" t="s">
        <v>330</v>
      </c>
      <c r="Q162" s="44" t="s">
        <v>375</v>
      </c>
      <c r="R162" s="44" t="s">
        <v>330</v>
      </c>
      <c r="S162" s="44" t="s">
        <v>375</v>
      </c>
      <c r="T162" s="44" t="s">
        <v>330</v>
      </c>
      <c r="U162" s="44" t="s">
        <v>375</v>
      </c>
      <c r="V162" s="44" t="s">
        <v>330</v>
      </c>
      <c r="W162" s="44" t="s">
        <v>375</v>
      </c>
      <c r="X162" s="44" t="s">
        <v>330</v>
      </c>
      <c r="Y162" s="44" t="s">
        <v>375</v>
      </c>
      <c r="Z162" s="44" t="s">
        <v>330</v>
      </c>
      <c r="AA162" s="363" t="s">
        <v>21</v>
      </c>
      <c r="AB162" s="248" t="s">
        <v>530</v>
      </c>
      <c r="AC162" s="248" t="s">
        <v>531</v>
      </c>
      <c r="AD162" s="248" t="s">
        <v>532</v>
      </c>
      <c r="AE162" s="248" t="s">
        <v>533</v>
      </c>
      <c r="AF162" s="248" t="s">
        <v>534</v>
      </c>
      <c r="AG162" s="315" t="s">
        <v>324</v>
      </c>
      <c r="AH162" s="315" t="s">
        <v>535</v>
      </c>
      <c r="AI162" s="364" t="s">
        <v>536</v>
      </c>
      <c r="AJ162" s="364" t="s">
        <v>537</v>
      </c>
      <c r="AK162" s="365" t="s">
        <v>538</v>
      </c>
      <c r="AL162" s="253" t="s">
        <v>539</v>
      </c>
      <c r="AM162" s="253" t="s">
        <v>346</v>
      </c>
      <c r="AN162" s="253" t="s">
        <v>544</v>
      </c>
      <c r="AO162" s="366" t="s">
        <v>541</v>
      </c>
      <c r="AP162" s="367" t="s">
        <v>158</v>
      </c>
      <c r="AQ162" s="368" t="s">
        <v>175</v>
      </c>
      <c r="AR162" s="307" t="s">
        <v>170</v>
      </c>
      <c r="AS162" s="368" t="s">
        <v>176</v>
      </c>
    </row>
    <row r="163" spans="1:45" x14ac:dyDescent="0.25">
      <c r="A163" s="95"/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95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16"/>
      <c r="AB163" s="238"/>
      <c r="AC163" s="238"/>
      <c r="AD163" s="238"/>
      <c r="AE163" s="238"/>
      <c r="AF163" s="116"/>
      <c r="AG163" s="109"/>
      <c r="AH163" s="251"/>
      <c r="AI163" s="251"/>
      <c r="AJ163" s="109"/>
      <c r="AK163" s="109"/>
      <c r="AL163" s="109"/>
      <c r="AM163" s="109"/>
      <c r="AN163" s="238"/>
      <c r="AO163" s="238"/>
      <c r="AP163" s="109"/>
      <c r="AQ163" s="120"/>
      <c r="AR163" s="305"/>
      <c r="AS163" s="373"/>
    </row>
    <row r="164" spans="1:45" ht="13" x14ac:dyDescent="0.3">
      <c r="A164" s="94" t="s">
        <v>332</v>
      </c>
      <c r="B164" s="178">
        <f>SUM(B166:B186)</f>
        <v>22267</v>
      </c>
      <c r="C164" s="178">
        <f t="shared" ref="C164:M164" si="56">SUM(C166:C186)</f>
        <v>10684</v>
      </c>
      <c r="D164" s="178">
        <f t="shared" si="56"/>
        <v>11100</v>
      </c>
      <c r="E164" s="178">
        <f t="shared" si="56"/>
        <v>5762</v>
      </c>
      <c r="F164" s="178">
        <f t="shared" si="56"/>
        <v>8797</v>
      </c>
      <c r="G164" s="178">
        <f t="shared" si="56"/>
        <v>4595</v>
      </c>
      <c r="H164" s="178">
        <f t="shared" si="56"/>
        <v>5941</v>
      </c>
      <c r="I164" s="178">
        <f t="shared" si="56"/>
        <v>3029</v>
      </c>
      <c r="J164" s="178">
        <f t="shared" si="56"/>
        <v>4364</v>
      </c>
      <c r="K164" s="178">
        <f t="shared" si="56"/>
        <v>2260</v>
      </c>
      <c r="L164" s="178">
        <f t="shared" si="56"/>
        <v>52469</v>
      </c>
      <c r="M164" s="178">
        <f t="shared" si="56"/>
        <v>26330</v>
      </c>
      <c r="N164" s="94" t="s">
        <v>332</v>
      </c>
      <c r="O164" s="178">
        <f>SUM(O166:O186)</f>
        <v>4614</v>
      </c>
      <c r="P164" s="178">
        <f t="shared" ref="P164:Z164" si="57">SUM(P166:P186)</f>
        <v>2241</v>
      </c>
      <c r="Q164" s="178">
        <f t="shared" si="57"/>
        <v>1699</v>
      </c>
      <c r="R164" s="178">
        <f t="shared" si="57"/>
        <v>805</v>
      </c>
      <c r="S164" s="178">
        <f t="shared" si="57"/>
        <v>1186</v>
      </c>
      <c r="T164" s="178">
        <f t="shared" si="57"/>
        <v>589</v>
      </c>
      <c r="U164" s="178">
        <f t="shared" si="57"/>
        <v>670</v>
      </c>
      <c r="V164" s="178">
        <f t="shared" si="57"/>
        <v>345</v>
      </c>
      <c r="W164" s="178">
        <f t="shared" si="57"/>
        <v>279</v>
      </c>
      <c r="X164" s="178">
        <f t="shared" si="57"/>
        <v>146</v>
      </c>
      <c r="Y164" s="178">
        <f t="shared" si="57"/>
        <v>8448</v>
      </c>
      <c r="Z164" s="178">
        <f t="shared" si="57"/>
        <v>4126</v>
      </c>
      <c r="AA164" s="94" t="s">
        <v>332</v>
      </c>
      <c r="AB164" s="178">
        <f t="shared" ref="AB164:AG164" si="58">SUM(AB168:AB186)</f>
        <v>0</v>
      </c>
      <c r="AC164" s="178">
        <f t="shared" si="58"/>
        <v>0</v>
      </c>
      <c r="AD164" s="178">
        <f t="shared" si="58"/>
        <v>0</v>
      </c>
      <c r="AE164" s="178">
        <f t="shared" si="58"/>
        <v>0</v>
      </c>
      <c r="AF164" s="178">
        <f t="shared" si="58"/>
        <v>0</v>
      </c>
      <c r="AG164" s="178">
        <f t="shared" si="58"/>
        <v>0</v>
      </c>
      <c r="AH164" s="178">
        <f t="shared" ref="AH164:AS164" si="59">SUM(AH166:AH186)</f>
        <v>1408</v>
      </c>
      <c r="AI164" s="178">
        <f t="shared" si="59"/>
        <v>1269</v>
      </c>
      <c r="AJ164" s="178">
        <f t="shared" si="59"/>
        <v>139</v>
      </c>
      <c r="AK164" s="178">
        <f t="shared" si="59"/>
        <v>0</v>
      </c>
      <c r="AL164" s="178">
        <f t="shared" si="59"/>
        <v>0</v>
      </c>
      <c r="AM164" s="178">
        <f t="shared" si="59"/>
        <v>1</v>
      </c>
      <c r="AN164" s="178">
        <f t="shared" si="59"/>
        <v>1350</v>
      </c>
      <c r="AO164" s="178">
        <f t="shared" si="59"/>
        <v>1353</v>
      </c>
      <c r="AP164" s="178">
        <f t="shared" si="59"/>
        <v>164</v>
      </c>
      <c r="AQ164" s="178">
        <f t="shared" si="59"/>
        <v>529</v>
      </c>
      <c r="AR164" s="178">
        <f t="shared" si="59"/>
        <v>430</v>
      </c>
      <c r="AS164" s="178">
        <f t="shared" si="59"/>
        <v>99</v>
      </c>
    </row>
    <row r="165" spans="1:45" ht="13" x14ac:dyDescent="0.3">
      <c r="A165" s="94"/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94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  <c r="AA165" s="94"/>
      <c r="AB165" s="178"/>
      <c r="AC165" s="178"/>
      <c r="AD165" s="178"/>
      <c r="AE165" s="178"/>
      <c r="AF165" s="178"/>
      <c r="AG165" s="178"/>
      <c r="AH165" s="178"/>
      <c r="AI165" s="178"/>
      <c r="AJ165" s="178"/>
      <c r="AK165" s="178"/>
      <c r="AL165" s="178"/>
      <c r="AM165" s="178"/>
      <c r="AN165" s="178"/>
      <c r="AO165" s="178"/>
      <c r="AP165" s="406"/>
      <c r="AQ165" s="178"/>
      <c r="AR165" s="178"/>
      <c r="AS165" s="407"/>
    </row>
    <row r="166" spans="1:45" ht="15.75" customHeight="1" x14ac:dyDescent="0.3">
      <c r="A166" s="95" t="s">
        <v>74</v>
      </c>
      <c r="B166" s="179">
        <v>1841</v>
      </c>
      <c r="C166" s="179">
        <v>908</v>
      </c>
      <c r="D166" s="179">
        <v>1613</v>
      </c>
      <c r="E166" s="179">
        <v>849</v>
      </c>
      <c r="F166" s="179">
        <v>1497</v>
      </c>
      <c r="G166" s="179">
        <v>833</v>
      </c>
      <c r="H166" s="179">
        <v>1311</v>
      </c>
      <c r="I166" s="179">
        <v>690</v>
      </c>
      <c r="J166" s="179">
        <v>1041</v>
      </c>
      <c r="K166" s="179">
        <v>533</v>
      </c>
      <c r="L166" s="178">
        <f t="shared" ref="L166:M168" si="60">+B166+D166+F166+H166+J166</f>
        <v>7303</v>
      </c>
      <c r="M166" s="178">
        <f t="shared" si="60"/>
        <v>3813</v>
      </c>
      <c r="N166" s="95" t="s">
        <v>74</v>
      </c>
      <c r="O166" s="179">
        <v>172</v>
      </c>
      <c r="P166" s="179">
        <v>69</v>
      </c>
      <c r="Q166" s="179">
        <v>198</v>
      </c>
      <c r="R166" s="179">
        <v>83</v>
      </c>
      <c r="S166" s="179">
        <v>169</v>
      </c>
      <c r="T166" s="179">
        <v>80</v>
      </c>
      <c r="U166" s="179">
        <v>157</v>
      </c>
      <c r="V166" s="179">
        <v>86</v>
      </c>
      <c r="W166" s="179">
        <v>96</v>
      </c>
      <c r="X166" s="179">
        <v>46</v>
      </c>
      <c r="Y166" s="178">
        <f>+O166+Q166+S166+U166+W166</f>
        <v>792</v>
      </c>
      <c r="Z166" s="178">
        <f>+P166+R166+T166+V166+X166</f>
        <v>364</v>
      </c>
      <c r="AA166" s="95" t="s">
        <v>74</v>
      </c>
      <c r="AB166" s="95"/>
      <c r="AC166" s="95"/>
      <c r="AD166" s="95"/>
      <c r="AE166" s="95"/>
      <c r="AF166" s="95"/>
      <c r="AG166" s="179"/>
      <c r="AH166" s="179">
        <f>AI166+AJ166</f>
        <v>235</v>
      </c>
      <c r="AI166" s="179">
        <v>226</v>
      </c>
      <c r="AJ166" s="179">
        <v>9</v>
      </c>
      <c r="AK166" s="179">
        <v>0</v>
      </c>
      <c r="AL166" s="179">
        <v>0</v>
      </c>
      <c r="AM166" s="179">
        <v>0</v>
      </c>
      <c r="AN166" s="179">
        <v>186</v>
      </c>
      <c r="AO166" s="173">
        <v>186</v>
      </c>
      <c r="AP166" s="114">
        <v>54</v>
      </c>
      <c r="AQ166" s="95">
        <f>+AR166+AS166</f>
        <v>27</v>
      </c>
      <c r="AR166" s="122">
        <v>27</v>
      </c>
      <c r="AS166" s="123"/>
    </row>
    <row r="167" spans="1:45" ht="15.75" customHeight="1" x14ac:dyDescent="0.3">
      <c r="A167" s="95" t="s">
        <v>75</v>
      </c>
      <c r="B167" s="179">
        <v>1530</v>
      </c>
      <c r="C167" s="179">
        <v>801</v>
      </c>
      <c r="D167" s="179">
        <v>877</v>
      </c>
      <c r="E167" s="179">
        <v>452</v>
      </c>
      <c r="F167" s="179">
        <v>746</v>
      </c>
      <c r="G167" s="179">
        <v>381</v>
      </c>
      <c r="H167" s="179">
        <v>511</v>
      </c>
      <c r="I167" s="179">
        <v>260</v>
      </c>
      <c r="J167" s="179">
        <v>342</v>
      </c>
      <c r="K167" s="179">
        <v>183</v>
      </c>
      <c r="L167" s="178">
        <f t="shared" si="60"/>
        <v>4006</v>
      </c>
      <c r="M167" s="178">
        <f t="shared" si="60"/>
        <v>2077</v>
      </c>
      <c r="N167" s="95" t="s">
        <v>75</v>
      </c>
      <c r="O167" s="179">
        <v>347</v>
      </c>
      <c r="P167" s="179">
        <v>173</v>
      </c>
      <c r="Q167" s="179">
        <v>116</v>
      </c>
      <c r="R167" s="179">
        <v>61</v>
      </c>
      <c r="S167" s="179">
        <v>100</v>
      </c>
      <c r="T167" s="179">
        <v>46</v>
      </c>
      <c r="U167" s="179">
        <v>50</v>
      </c>
      <c r="V167" s="179">
        <v>22</v>
      </c>
      <c r="W167" s="179">
        <v>22</v>
      </c>
      <c r="X167" s="179">
        <v>11</v>
      </c>
      <c r="Y167" s="178">
        <f>+O167+Q167+S167+U167+W167</f>
        <v>635</v>
      </c>
      <c r="Z167" s="178">
        <f>+P167+R167+T167+V167+X167</f>
        <v>313</v>
      </c>
      <c r="AA167" s="95" t="s">
        <v>75</v>
      </c>
      <c r="AB167" s="95"/>
      <c r="AC167" s="95"/>
      <c r="AD167" s="95"/>
      <c r="AE167" s="95"/>
      <c r="AF167" s="95"/>
      <c r="AG167" s="179"/>
      <c r="AH167" s="179">
        <f>AI167+AJ167</f>
        <v>113</v>
      </c>
      <c r="AI167" s="179">
        <v>99</v>
      </c>
      <c r="AJ167" s="179">
        <v>14</v>
      </c>
      <c r="AK167" s="179">
        <v>0</v>
      </c>
      <c r="AL167" s="179">
        <v>0</v>
      </c>
      <c r="AM167" s="179">
        <v>0</v>
      </c>
      <c r="AN167" s="179">
        <v>99</v>
      </c>
      <c r="AO167" s="173">
        <v>99</v>
      </c>
      <c r="AP167" s="114">
        <v>4</v>
      </c>
      <c r="AQ167" s="95">
        <f>+AR167+AS167</f>
        <v>42</v>
      </c>
      <c r="AR167" s="122">
        <v>41</v>
      </c>
      <c r="AS167" s="123">
        <v>1</v>
      </c>
    </row>
    <row r="168" spans="1:45" ht="15.75" customHeight="1" x14ac:dyDescent="0.3">
      <c r="A168" s="95" t="s">
        <v>55</v>
      </c>
      <c r="B168" s="179">
        <v>1310</v>
      </c>
      <c r="C168" s="179">
        <v>670</v>
      </c>
      <c r="D168" s="179">
        <v>551</v>
      </c>
      <c r="E168" s="179">
        <v>300</v>
      </c>
      <c r="F168" s="179">
        <v>311</v>
      </c>
      <c r="G168" s="179">
        <v>153</v>
      </c>
      <c r="H168" s="179">
        <v>223</v>
      </c>
      <c r="I168" s="179">
        <v>123</v>
      </c>
      <c r="J168" s="179">
        <v>140</v>
      </c>
      <c r="K168" s="179">
        <v>69</v>
      </c>
      <c r="L168" s="178">
        <f t="shared" si="60"/>
        <v>2535</v>
      </c>
      <c r="M168" s="178">
        <f t="shared" si="60"/>
        <v>1315</v>
      </c>
      <c r="N168" s="95" t="s">
        <v>55</v>
      </c>
      <c r="O168" s="179">
        <v>357</v>
      </c>
      <c r="P168" s="179">
        <v>179</v>
      </c>
      <c r="Q168" s="179">
        <v>84</v>
      </c>
      <c r="R168" s="179">
        <v>42</v>
      </c>
      <c r="S168" s="179">
        <v>40</v>
      </c>
      <c r="T168" s="179">
        <v>20</v>
      </c>
      <c r="U168" s="179">
        <v>20</v>
      </c>
      <c r="V168" s="179">
        <v>9</v>
      </c>
      <c r="W168" s="179">
        <v>3</v>
      </c>
      <c r="X168" s="179">
        <v>2</v>
      </c>
      <c r="Y168" s="178">
        <f t="shared" ref="Y168:Y186" si="61">+O168+Q168+S168+U168+W168</f>
        <v>504</v>
      </c>
      <c r="Z168" s="178">
        <f t="shared" ref="Z168:Z186" si="62">+P168+R168+T168+V168+X168</f>
        <v>252</v>
      </c>
      <c r="AA168" s="95" t="s">
        <v>55</v>
      </c>
      <c r="AB168" s="95"/>
      <c r="AC168" s="95"/>
      <c r="AD168" s="95"/>
      <c r="AE168" s="95"/>
      <c r="AF168" s="95"/>
      <c r="AG168" s="179"/>
      <c r="AH168" s="179">
        <f>AI168+AJ168</f>
        <v>74</v>
      </c>
      <c r="AI168" s="179">
        <v>68</v>
      </c>
      <c r="AJ168" s="179">
        <v>6</v>
      </c>
      <c r="AK168" s="179">
        <v>0</v>
      </c>
      <c r="AL168" s="179">
        <v>0</v>
      </c>
      <c r="AM168" s="179">
        <v>0</v>
      </c>
      <c r="AN168" s="179">
        <v>57</v>
      </c>
      <c r="AO168" s="173">
        <v>57</v>
      </c>
      <c r="AP168" s="114">
        <v>3</v>
      </c>
      <c r="AQ168" s="95">
        <f t="shared" ref="AQ168:AQ186" si="63">+AR168+AS168</f>
        <v>57</v>
      </c>
      <c r="AR168" s="122">
        <v>26</v>
      </c>
      <c r="AS168" s="123">
        <v>31</v>
      </c>
    </row>
    <row r="169" spans="1:45" ht="15.75" customHeight="1" x14ac:dyDescent="0.3">
      <c r="A169" s="95" t="s">
        <v>56</v>
      </c>
      <c r="B169" s="179">
        <v>2552</v>
      </c>
      <c r="C169" s="179">
        <v>1323</v>
      </c>
      <c r="D169" s="179">
        <v>1102</v>
      </c>
      <c r="E169" s="179">
        <v>613</v>
      </c>
      <c r="F169" s="179">
        <v>833</v>
      </c>
      <c r="G169" s="179">
        <v>464</v>
      </c>
      <c r="H169" s="179">
        <v>363</v>
      </c>
      <c r="I169" s="179">
        <v>190</v>
      </c>
      <c r="J169" s="179">
        <v>275</v>
      </c>
      <c r="K169" s="179">
        <v>139</v>
      </c>
      <c r="L169" s="178">
        <f t="shared" ref="L169:L186" si="64">+B169+D169+F169+H169+J169</f>
        <v>5125</v>
      </c>
      <c r="M169" s="178">
        <f t="shared" ref="M169:M186" si="65">+C169+E169+G169+I169+K169</f>
        <v>2729</v>
      </c>
      <c r="N169" s="95" t="s">
        <v>56</v>
      </c>
      <c r="O169" s="179">
        <v>937</v>
      </c>
      <c r="P169" s="179">
        <v>484</v>
      </c>
      <c r="Q169" s="179">
        <v>214</v>
      </c>
      <c r="R169" s="179">
        <v>106</v>
      </c>
      <c r="S169" s="179">
        <v>143</v>
      </c>
      <c r="T169" s="179">
        <v>79</v>
      </c>
      <c r="U169" s="179">
        <v>39</v>
      </c>
      <c r="V169" s="179">
        <v>18</v>
      </c>
      <c r="W169" s="179">
        <v>19</v>
      </c>
      <c r="X169" s="179">
        <v>10</v>
      </c>
      <c r="Y169" s="178">
        <f t="shared" si="61"/>
        <v>1352</v>
      </c>
      <c r="Z169" s="178">
        <f t="shared" si="62"/>
        <v>697</v>
      </c>
      <c r="AA169" s="95" t="s">
        <v>56</v>
      </c>
      <c r="AB169" s="95"/>
      <c r="AC169" s="95"/>
      <c r="AD169" s="95"/>
      <c r="AE169" s="95"/>
      <c r="AF169" s="95"/>
      <c r="AG169" s="179"/>
      <c r="AH169" s="179">
        <f t="shared" ref="AH169:AH186" si="66">AI169+AJ169</f>
        <v>99</v>
      </c>
      <c r="AI169" s="179">
        <v>99</v>
      </c>
      <c r="AJ169" s="179">
        <v>0</v>
      </c>
      <c r="AK169" s="179">
        <v>0</v>
      </c>
      <c r="AL169" s="179">
        <v>0</v>
      </c>
      <c r="AM169" s="179">
        <v>0</v>
      </c>
      <c r="AN169" s="179">
        <v>94</v>
      </c>
      <c r="AO169" s="173">
        <v>94</v>
      </c>
      <c r="AP169" s="114">
        <v>7</v>
      </c>
      <c r="AQ169" s="95">
        <f t="shared" si="63"/>
        <v>58</v>
      </c>
      <c r="AR169" s="122">
        <v>58</v>
      </c>
      <c r="AS169" s="123"/>
    </row>
    <row r="170" spans="1:45" ht="15.75" customHeight="1" x14ac:dyDescent="0.3">
      <c r="A170" s="95" t="s">
        <v>57</v>
      </c>
      <c r="B170" s="179">
        <v>1106</v>
      </c>
      <c r="C170" s="179">
        <v>588</v>
      </c>
      <c r="D170" s="179">
        <v>485</v>
      </c>
      <c r="E170" s="179">
        <v>238</v>
      </c>
      <c r="F170" s="179">
        <v>328</v>
      </c>
      <c r="G170" s="179">
        <v>153</v>
      </c>
      <c r="H170" s="179">
        <v>178</v>
      </c>
      <c r="I170" s="179">
        <v>90</v>
      </c>
      <c r="J170" s="179">
        <v>109</v>
      </c>
      <c r="K170" s="179">
        <v>60</v>
      </c>
      <c r="L170" s="178">
        <f t="shared" si="64"/>
        <v>2206</v>
      </c>
      <c r="M170" s="178">
        <f t="shared" si="65"/>
        <v>1129</v>
      </c>
      <c r="N170" s="95" t="s">
        <v>57</v>
      </c>
      <c r="O170" s="179">
        <v>203</v>
      </c>
      <c r="P170" s="179">
        <v>88</v>
      </c>
      <c r="Q170" s="179">
        <v>93</v>
      </c>
      <c r="R170" s="179">
        <v>47</v>
      </c>
      <c r="S170" s="179">
        <v>51</v>
      </c>
      <c r="T170" s="179">
        <v>22</v>
      </c>
      <c r="U170" s="179">
        <v>14</v>
      </c>
      <c r="V170" s="179">
        <v>5</v>
      </c>
      <c r="W170" s="179">
        <v>7</v>
      </c>
      <c r="X170" s="179">
        <v>3</v>
      </c>
      <c r="Y170" s="178">
        <f t="shared" si="61"/>
        <v>368</v>
      </c>
      <c r="Z170" s="178">
        <f t="shared" si="62"/>
        <v>165</v>
      </c>
      <c r="AA170" s="95" t="s">
        <v>57</v>
      </c>
      <c r="AB170" s="95"/>
      <c r="AC170" s="95"/>
      <c r="AD170" s="95"/>
      <c r="AE170" s="95"/>
      <c r="AF170" s="95"/>
      <c r="AG170" s="179"/>
      <c r="AH170" s="179">
        <f t="shared" si="66"/>
        <v>53</v>
      </c>
      <c r="AI170" s="179">
        <v>37</v>
      </c>
      <c r="AJ170" s="179">
        <v>16</v>
      </c>
      <c r="AK170" s="179">
        <v>0</v>
      </c>
      <c r="AL170" s="179">
        <v>0</v>
      </c>
      <c r="AM170" s="179">
        <v>1</v>
      </c>
      <c r="AN170" s="179">
        <v>51</v>
      </c>
      <c r="AO170" s="173">
        <v>52</v>
      </c>
      <c r="AP170" s="114">
        <v>4</v>
      </c>
      <c r="AQ170" s="95">
        <f t="shared" si="63"/>
        <v>25</v>
      </c>
      <c r="AR170" s="122">
        <v>25</v>
      </c>
      <c r="AS170" s="123"/>
    </row>
    <row r="171" spans="1:45" ht="15.75" customHeight="1" x14ac:dyDescent="0.3">
      <c r="A171" s="95" t="s">
        <v>58</v>
      </c>
      <c r="B171" s="179">
        <v>856</v>
      </c>
      <c r="C171" s="179">
        <v>414</v>
      </c>
      <c r="D171" s="179">
        <v>384</v>
      </c>
      <c r="E171" s="179">
        <v>190</v>
      </c>
      <c r="F171" s="179">
        <v>352</v>
      </c>
      <c r="G171" s="179">
        <v>185</v>
      </c>
      <c r="H171" s="179">
        <v>206</v>
      </c>
      <c r="I171" s="179">
        <v>94</v>
      </c>
      <c r="J171" s="179">
        <v>141</v>
      </c>
      <c r="K171" s="179">
        <v>72</v>
      </c>
      <c r="L171" s="178">
        <f t="shared" si="64"/>
        <v>1939</v>
      </c>
      <c r="M171" s="178">
        <f t="shared" si="65"/>
        <v>955</v>
      </c>
      <c r="N171" s="95" t="s">
        <v>58</v>
      </c>
      <c r="O171" s="179">
        <v>235</v>
      </c>
      <c r="P171" s="179">
        <v>131</v>
      </c>
      <c r="Q171" s="179">
        <v>64</v>
      </c>
      <c r="R171" s="179">
        <v>27</v>
      </c>
      <c r="S171" s="179">
        <v>56</v>
      </c>
      <c r="T171" s="179">
        <v>27</v>
      </c>
      <c r="U171" s="179">
        <v>23</v>
      </c>
      <c r="V171" s="179">
        <v>7</v>
      </c>
      <c r="W171" s="179">
        <v>12</v>
      </c>
      <c r="X171" s="179">
        <v>6</v>
      </c>
      <c r="Y171" s="178">
        <f t="shared" si="61"/>
        <v>390</v>
      </c>
      <c r="Z171" s="178">
        <f t="shared" si="62"/>
        <v>198</v>
      </c>
      <c r="AA171" s="95" t="s">
        <v>58</v>
      </c>
      <c r="AB171" s="95"/>
      <c r="AC171" s="95"/>
      <c r="AD171" s="95"/>
      <c r="AE171" s="95"/>
      <c r="AF171" s="95"/>
      <c r="AG171" s="179"/>
      <c r="AH171" s="179">
        <f t="shared" si="66"/>
        <v>51</v>
      </c>
      <c r="AI171" s="179">
        <v>48</v>
      </c>
      <c r="AJ171" s="179">
        <v>3</v>
      </c>
      <c r="AK171" s="179">
        <v>0</v>
      </c>
      <c r="AL171" s="179">
        <v>0</v>
      </c>
      <c r="AM171" s="179">
        <v>0</v>
      </c>
      <c r="AN171" s="179">
        <v>62</v>
      </c>
      <c r="AO171" s="173">
        <v>62</v>
      </c>
      <c r="AP171" s="114">
        <v>0</v>
      </c>
      <c r="AQ171" s="95">
        <f t="shared" si="63"/>
        <v>27</v>
      </c>
      <c r="AR171" s="122">
        <v>24</v>
      </c>
      <c r="AS171" s="123">
        <v>3</v>
      </c>
    </row>
    <row r="172" spans="1:45" ht="15.75" customHeight="1" x14ac:dyDescent="0.3">
      <c r="A172" s="95" t="s">
        <v>59</v>
      </c>
      <c r="B172" s="179">
        <v>878</v>
      </c>
      <c r="C172" s="179">
        <v>421</v>
      </c>
      <c r="D172" s="179">
        <v>356</v>
      </c>
      <c r="E172" s="179">
        <v>202</v>
      </c>
      <c r="F172" s="179">
        <v>277</v>
      </c>
      <c r="G172" s="179">
        <v>136</v>
      </c>
      <c r="H172" s="179">
        <v>114</v>
      </c>
      <c r="I172" s="179">
        <v>52</v>
      </c>
      <c r="J172" s="179">
        <v>82</v>
      </c>
      <c r="K172" s="179">
        <v>51</v>
      </c>
      <c r="L172" s="178">
        <f t="shared" si="64"/>
        <v>1707</v>
      </c>
      <c r="M172" s="178">
        <f t="shared" si="65"/>
        <v>862</v>
      </c>
      <c r="N172" s="95" t="s">
        <v>59</v>
      </c>
      <c r="O172" s="179">
        <v>307</v>
      </c>
      <c r="P172" s="179">
        <v>152</v>
      </c>
      <c r="Q172" s="179">
        <v>61</v>
      </c>
      <c r="R172" s="179">
        <v>36</v>
      </c>
      <c r="S172" s="179">
        <v>48</v>
      </c>
      <c r="T172" s="179">
        <v>26</v>
      </c>
      <c r="U172" s="179">
        <v>11</v>
      </c>
      <c r="V172" s="179">
        <v>7</v>
      </c>
      <c r="W172" s="179">
        <v>5</v>
      </c>
      <c r="X172" s="179">
        <v>5</v>
      </c>
      <c r="Y172" s="178">
        <f t="shared" si="61"/>
        <v>432</v>
      </c>
      <c r="Z172" s="178">
        <f t="shared" si="62"/>
        <v>226</v>
      </c>
      <c r="AA172" s="95" t="s">
        <v>59</v>
      </c>
      <c r="AB172" s="95"/>
      <c r="AC172" s="95"/>
      <c r="AD172" s="95"/>
      <c r="AE172" s="95"/>
      <c r="AF172" s="95"/>
      <c r="AG172" s="179"/>
      <c r="AH172" s="179">
        <f t="shared" si="66"/>
        <v>40</v>
      </c>
      <c r="AI172" s="179">
        <v>31</v>
      </c>
      <c r="AJ172" s="179">
        <v>9</v>
      </c>
      <c r="AK172" s="179">
        <v>0</v>
      </c>
      <c r="AL172" s="179">
        <v>0</v>
      </c>
      <c r="AM172" s="179"/>
      <c r="AN172" s="179">
        <v>43</v>
      </c>
      <c r="AO172" s="173">
        <v>45</v>
      </c>
      <c r="AP172" s="114">
        <v>6</v>
      </c>
      <c r="AQ172" s="95">
        <f>+AR172+AS172</f>
        <v>19</v>
      </c>
      <c r="AR172" s="122">
        <v>18</v>
      </c>
      <c r="AS172" s="123">
        <v>1</v>
      </c>
    </row>
    <row r="173" spans="1:45" ht="15.75" customHeight="1" x14ac:dyDescent="0.3">
      <c r="A173" s="95" t="s">
        <v>60</v>
      </c>
      <c r="B173" s="179">
        <v>380</v>
      </c>
      <c r="C173" s="179">
        <v>191</v>
      </c>
      <c r="D173" s="179">
        <v>268</v>
      </c>
      <c r="E173" s="179">
        <v>137</v>
      </c>
      <c r="F173" s="179">
        <v>151</v>
      </c>
      <c r="G173" s="179">
        <v>82</v>
      </c>
      <c r="H173" s="179">
        <v>132</v>
      </c>
      <c r="I173" s="179">
        <v>61</v>
      </c>
      <c r="J173" s="179">
        <v>90</v>
      </c>
      <c r="K173" s="179">
        <v>51</v>
      </c>
      <c r="L173" s="178">
        <f t="shared" si="64"/>
        <v>1021</v>
      </c>
      <c r="M173" s="178">
        <f t="shared" si="65"/>
        <v>522</v>
      </c>
      <c r="N173" s="95" t="s">
        <v>60</v>
      </c>
      <c r="O173" s="179">
        <v>50</v>
      </c>
      <c r="P173" s="179">
        <v>23</v>
      </c>
      <c r="Q173" s="179">
        <v>41</v>
      </c>
      <c r="R173" s="179">
        <v>20</v>
      </c>
      <c r="S173" s="179">
        <v>28</v>
      </c>
      <c r="T173" s="179">
        <v>13</v>
      </c>
      <c r="U173" s="179">
        <v>27</v>
      </c>
      <c r="V173" s="179">
        <v>11</v>
      </c>
      <c r="W173" s="179">
        <v>4</v>
      </c>
      <c r="X173" s="179">
        <v>2</v>
      </c>
      <c r="Y173" s="178">
        <f t="shared" si="61"/>
        <v>150</v>
      </c>
      <c r="Z173" s="178">
        <f t="shared" si="62"/>
        <v>69</v>
      </c>
      <c r="AA173" s="95" t="s">
        <v>60</v>
      </c>
      <c r="AB173" s="95"/>
      <c r="AC173" s="95"/>
      <c r="AD173" s="95"/>
      <c r="AE173" s="95"/>
      <c r="AF173" s="95"/>
      <c r="AG173" s="179"/>
      <c r="AH173" s="179">
        <f t="shared" si="66"/>
        <v>31</v>
      </c>
      <c r="AI173" s="179">
        <v>23</v>
      </c>
      <c r="AJ173" s="179">
        <v>8</v>
      </c>
      <c r="AK173" s="179">
        <v>0</v>
      </c>
      <c r="AL173" s="179">
        <v>0</v>
      </c>
      <c r="AM173" s="179">
        <v>0</v>
      </c>
      <c r="AN173" s="179">
        <v>18</v>
      </c>
      <c r="AO173" s="173">
        <v>18</v>
      </c>
      <c r="AP173" s="114">
        <v>3</v>
      </c>
      <c r="AQ173" s="95">
        <f t="shared" si="63"/>
        <v>11</v>
      </c>
      <c r="AR173" s="122">
        <v>11</v>
      </c>
      <c r="AS173" s="123"/>
    </row>
    <row r="174" spans="1:45" ht="15.75" customHeight="1" x14ac:dyDescent="0.3">
      <c r="A174" s="95" t="s">
        <v>61</v>
      </c>
      <c r="B174" s="179">
        <v>934</v>
      </c>
      <c r="C174" s="179">
        <v>512</v>
      </c>
      <c r="D174" s="179">
        <v>302</v>
      </c>
      <c r="E174" s="179">
        <v>172</v>
      </c>
      <c r="F174" s="179">
        <v>203</v>
      </c>
      <c r="G174" s="179">
        <v>122</v>
      </c>
      <c r="H174" s="179">
        <v>49</v>
      </c>
      <c r="I174" s="179">
        <v>23</v>
      </c>
      <c r="J174" s="179">
        <v>45</v>
      </c>
      <c r="K174" s="179">
        <v>24</v>
      </c>
      <c r="L174" s="178">
        <f t="shared" si="64"/>
        <v>1533</v>
      </c>
      <c r="M174" s="178">
        <f t="shared" si="65"/>
        <v>853</v>
      </c>
      <c r="N174" s="95" t="s">
        <v>61</v>
      </c>
      <c r="O174" s="179">
        <v>247</v>
      </c>
      <c r="P174" s="179">
        <v>129</v>
      </c>
      <c r="Q174" s="179">
        <v>57</v>
      </c>
      <c r="R174" s="179">
        <v>25</v>
      </c>
      <c r="S174" s="179">
        <v>15</v>
      </c>
      <c r="T174" s="179">
        <v>10</v>
      </c>
      <c r="U174" s="179">
        <v>3</v>
      </c>
      <c r="V174" s="179">
        <v>2</v>
      </c>
      <c r="W174" s="179">
        <v>0</v>
      </c>
      <c r="X174" s="179">
        <v>0</v>
      </c>
      <c r="Y174" s="178">
        <f t="shared" si="61"/>
        <v>322</v>
      </c>
      <c r="Z174" s="178">
        <f t="shared" si="62"/>
        <v>166</v>
      </c>
      <c r="AA174" s="95" t="s">
        <v>61</v>
      </c>
      <c r="AB174" s="95"/>
      <c r="AC174" s="95"/>
      <c r="AD174" s="95"/>
      <c r="AE174" s="95"/>
      <c r="AF174" s="95"/>
      <c r="AG174" s="179"/>
      <c r="AH174" s="179">
        <f t="shared" si="66"/>
        <v>26</v>
      </c>
      <c r="AI174" s="179">
        <v>24</v>
      </c>
      <c r="AJ174" s="179">
        <v>2</v>
      </c>
      <c r="AK174" s="179">
        <v>0</v>
      </c>
      <c r="AL174" s="179">
        <v>0</v>
      </c>
      <c r="AM174" s="179">
        <v>0</v>
      </c>
      <c r="AN174" s="179">
        <v>30</v>
      </c>
      <c r="AO174" s="173">
        <v>30</v>
      </c>
      <c r="AP174" s="114">
        <v>2</v>
      </c>
      <c r="AQ174" s="95">
        <f t="shared" si="63"/>
        <v>18</v>
      </c>
      <c r="AR174" s="122">
        <v>18</v>
      </c>
      <c r="AS174" s="123"/>
    </row>
    <row r="175" spans="1:45" ht="15.75" customHeight="1" x14ac:dyDescent="0.3">
      <c r="A175" s="95" t="s">
        <v>62</v>
      </c>
      <c r="B175" s="179">
        <v>46</v>
      </c>
      <c r="C175" s="179">
        <v>27</v>
      </c>
      <c r="D175" s="179">
        <v>0</v>
      </c>
      <c r="E175" s="179">
        <v>0</v>
      </c>
      <c r="F175" s="179">
        <v>0</v>
      </c>
      <c r="G175" s="179">
        <v>0</v>
      </c>
      <c r="H175" s="179">
        <v>0</v>
      </c>
      <c r="I175" s="179">
        <v>0</v>
      </c>
      <c r="J175" s="179">
        <v>0</v>
      </c>
      <c r="K175" s="179">
        <v>0</v>
      </c>
      <c r="L175" s="178">
        <f t="shared" si="64"/>
        <v>46</v>
      </c>
      <c r="M175" s="178">
        <f t="shared" si="65"/>
        <v>27</v>
      </c>
      <c r="N175" s="95" t="s">
        <v>62</v>
      </c>
      <c r="O175" s="179">
        <v>0</v>
      </c>
      <c r="P175" s="179">
        <v>0</v>
      </c>
      <c r="Q175" s="179">
        <v>0</v>
      </c>
      <c r="R175" s="179">
        <v>0</v>
      </c>
      <c r="S175" s="179">
        <v>0</v>
      </c>
      <c r="T175" s="179">
        <v>0</v>
      </c>
      <c r="U175" s="179">
        <v>0</v>
      </c>
      <c r="V175" s="179">
        <v>0</v>
      </c>
      <c r="W175" s="179">
        <v>0</v>
      </c>
      <c r="X175" s="179">
        <v>0</v>
      </c>
      <c r="Y175" s="178">
        <f t="shared" si="61"/>
        <v>0</v>
      </c>
      <c r="Z175" s="178">
        <f t="shared" si="62"/>
        <v>0</v>
      </c>
      <c r="AA175" s="95" t="s">
        <v>62</v>
      </c>
      <c r="AB175" s="95"/>
      <c r="AC175" s="95"/>
      <c r="AD175" s="95"/>
      <c r="AE175" s="95"/>
      <c r="AF175" s="95"/>
      <c r="AG175" s="179"/>
      <c r="AH175" s="179">
        <f t="shared" si="66"/>
        <v>2</v>
      </c>
      <c r="AI175" s="179">
        <v>2</v>
      </c>
      <c r="AJ175" s="179">
        <v>0</v>
      </c>
      <c r="AK175" s="179">
        <v>0</v>
      </c>
      <c r="AL175" s="179">
        <v>0</v>
      </c>
      <c r="AM175" s="179">
        <v>0</v>
      </c>
      <c r="AN175" s="179">
        <v>0</v>
      </c>
      <c r="AO175" s="173">
        <v>0</v>
      </c>
      <c r="AP175" s="114">
        <v>0</v>
      </c>
      <c r="AQ175" s="95">
        <f t="shared" si="63"/>
        <v>1</v>
      </c>
      <c r="AR175" s="122">
        <v>1</v>
      </c>
      <c r="AS175" s="123"/>
    </row>
    <row r="176" spans="1:45" ht="15.75" customHeight="1" x14ac:dyDescent="0.3">
      <c r="A176" s="95" t="s">
        <v>63</v>
      </c>
      <c r="B176" s="179">
        <v>192</v>
      </c>
      <c r="C176" s="179">
        <v>99</v>
      </c>
      <c r="D176" s="179">
        <v>79</v>
      </c>
      <c r="E176" s="179">
        <v>44</v>
      </c>
      <c r="F176" s="179">
        <v>71</v>
      </c>
      <c r="G176" s="179">
        <v>28</v>
      </c>
      <c r="H176" s="179">
        <v>67</v>
      </c>
      <c r="I176" s="179">
        <v>33</v>
      </c>
      <c r="J176" s="179">
        <v>54</v>
      </c>
      <c r="K176" s="179">
        <v>19</v>
      </c>
      <c r="L176" s="178">
        <f t="shared" si="64"/>
        <v>463</v>
      </c>
      <c r="M176" s="178">
        <f t="shared" si="65"/>
        <v>223</v>
      </c>
      <c r="N176" s="95" t="s">
        <v>63</v>
      </c>
      <c r="O176" s="179">
        <v>19</v>
      </c>
      <c r="P176" s="179">
        <v>11</v>
      </c>
      <c r="Q176" s="179">
        <v>6</v>
      </c>
      <c r="R176" s="179">
        <v>3</v>
      </c>
      <c r="S176" s="179">
        <v>10</v>
      </c>
      <c r="T176" s="179">
        <v>4</v>
      </c>
      <c r="U176" s="179">
        <v>5</v>
      </c>
      <c r="V176" s="179">
        <v>2</v>
      </c>
      <c r="W176" s="179">
        <v>3</v>
      </c>
      <c r="X176" s="179">
        <v>0</v>
      </c>
      <c r="Y176" s="178">
        <f t="shared" si="61"/>
        <v>43</v>
      </c>
      <c r="Z176" s="178">
        <f t="shared" si="62"/>
        <v>20</v>
      </c>
      <c r="AA176" s="95" t="s">
        <v>63</v>
      </c>
      <c r="AB176" s="95"/>
      <c r="AC176" s="95"/>
      <c r="AD176" s="95"/>
      <c r="AE176" s="95"/>
      <c r="AF176" s="95"/>
      <c r="AG176" s="179"/>
      <c r="AH176" s="179">
        <f t="shared" si="66"/>
        <v>11</v>
      </c>
      <c r="AI176" s="179">
        <v>10</v>
      </c>
      <c r="AJ176" s="179">
        <v>1</v>
      </c>
      <c r="AK176" s="179">
        <v>0</v>
      </c>
      <c r="AL176" s="179">
        <v>0</v>
      </c>
      <c r="AM176" s="179">
        <v>0</v>
      </c>
      <c r="AN176" s="179">
        <v>10</v>
      </c>
      <c r="AO176" s="173">
        <v>10</v>
      </c>
      <c r="AP176" s="114">
        <v>0</v>
      </c>
      <c r="AQ176" s="95">
        <f t="shared" si="63"/>
        <v>5</v>
      </c>
      <c r="AR176" s="122">
        <v>4</v>
      </c>
      <c r="AS176" s="123">
        <v>1</v>
      </c>
    </row>
    <row r="177" spans="1:45" ht="15.75" customHeight="1" x14ac:dyDescent="0.3">
      <c r="A177" s="95" t="s">
        <v>64</v>
      </c>
      <c r="B177" s="179">
        <v>702</v>
      </c>
      <c r="C177" s="179">
        <v>351</v>
      </c>
      <c r="D177" s="179">
        <v>560</v>
      </c>
      <c r="E177" s="179">
        <v>251</v>
      </c>
      <c r="F177" s="179">
        <v>349</v>
      </c>
      <c r="G177" s="179">
        <v>178</v>
      </c>
      <c r="H177" s="179">
        <v>227</v>
      </c>
      <c r="I177" s="179">
        <v>113</v>
      </c>
      <c r="J177" s="179">
        <v>155</v>
      </c>
      <c r="K177" s="179">
        <v>82</v>
      </c>
      <c r="L177" s="178">
        <f t="shared" si="64"/>
        <v>1993</v>
      </c>
      <c r="M177" s="178">
        <f t="shared" si="65"/>
        <v>975</v>
      </c>
      <c r="N177" s="95" t="s">
        <v>64</v>
      </c>
      <c r="O177" s="179">
        <v>105</v>
      </c>
      <c r="P177" s="179">
        <v>48</v>
      </c>
      <c r="Q177" s="179">
        <v>56</v>
      </c>
      <c r="R177" s="179">
        <v>26</v>
      </c>
      <c r="S177" s="179">
        <v>37</v>
      </c>
      <c r="T177" s="179">
        <v>19</v>
      </c>
      <c r="U177" s="179">
        <v>21</v>
      </c>
      <c r="V177" s="179">
        <v>13</v>
      </c>
      <c r="W177" s="179">
        <v>6</v>
      </c>
      <c r="X177" s="179">
        <v>4</v>
      </c>
      <c r="Y177" s="178">
        <f t="shared" si="61"/>
        <v>225</v>
      </c>
      <c r="Z177" s="178">
        <f t="shared" si="62"/>
        <v>110</v>
      </c>
      <c r="AA177" s="95" t="s">
        <v>64</v>
      </c>
      <c r="AB177" s="95"/>
      <c r="AC177" s="95"/>
      <c r="AD177" s="95"/>
      <c r="AE177" s="95"/>
      <c r="AF177" s="95"/>
      <c r="AG177" s="179"/>
      <c r="AH177" s="179">
        <f t="shared" si="66"/>
        <v>57</v>
      </c>
      <c r="AI177" s="179">
        <v>40</v>
      </c>
      <c r="AJ177" s="179">
        <v>17</v>
      </c>
      <c r="AK177" s="114">
        <v>0</v>
      </c>
      <c r="AL177" s="179">
        <v>0</v>
      </c>
      <c r="AM177" s="179">
        <v>0</v>
      </c>
      <c r="AN177" s="179">
        <v>50</v>
      </c>
      <c r="AO177" s="173">
        <v>50</v>
      </c>
      <c r="AP177" s="114">
        <v>2</v>
      </c>
      <c r="AQ177" s="95">
        <f t="shared" si="63"/>
        <v>19</v>
      </c>
      <c r="AR177" s="122">
        <v>19</v>
      </c>
      <c r="AS177" s="123"/>
    </row>
    <row r="178" spans="1:45" ht="15.75" customHeight="1" x14ac:dyDescent="0.3">
      <c r="A178" s="95" t="s">
        <v>65</v>
      </c>
      <c r="B178" s="179">
        <v>1407</v>
      </c>
      <c r="C178" s="179">
        <v>711</v>
      </c>
      <c r="D178" s="179">
        <v>471</v>
      </c>
      <c r="E178" s="179">
        <v>242</v>
      </c>
      <c r="F178" s="179">
        <v>399</v>
      </c>
      <c r="G178" s="179">
        <v>208</v>
      </c>
      <c r="H178" s="179">
        <v>359</v>
      </c>
      <c r="I178" s="179">
        <v>179</v>
      </c>
      <c r="J178" s="179">
        <v>270</v>
      </c>
      <c r="K178" s="179">
        <v>141</v>
      </c>
      <c r="L178" s="178">
        <f t="shared" si="64"/>
        <v>2906</v>
      </c>
      <c r="M178" s="178">
        <f t="shared" si="65"/>
        <v>1481</v>
      </c>
      <c r="N178" s="95" t="s">
        <v>65</v>
      </c>
      <c r="O178" s="179">
        <v>93</v>
      </c>
      <c r="P178" s="179">
        <v>34</v>
      </c>
      <c r="Q178" s="179">
        <v>61</v>
      </c>
      <c r="R178" s="179">
        <v>26</v>
      </c>
      <c r="S178" s="179">
        <v>71</v>
      </c>
      <c r="T178" s="179">
        <v>34</v>
      </c>
      <c r="U178" s="179">
        <v>58</v>
      </c>
      <c r="V178" s="179">
        <v>35</v>
      </c>
      <c r="W178" s="179">
        <v>14</v>
      </c>
      <c r="X178" s="179">
        <v>7</v>
      </c>
      <c r="Y178" s="178">
        <f t="shared" si="61"/>
        <v>297</v>
      </c>
      <c r="Z178" s="178">
        <f t="shared" si="62"/>
        <v>136</v>
      </c>
      <c r="AA178" s="95" t="s">
        <v>65</v>
      </c>
      <c r="AB178" s="95"/>
      <c r="AC178" s="95"/>
      <c r="AD178" s="95"/>
      <c r="AE178" s="95"/>
      <c r="AF178" s="95"/>
      <c r="AG178" s="179"/>
      <c r="AH178" s="179">
        <f t="shared" si="66"/>
        <v>74</v>
      </c>
      <c r="AI178" s="179">
        <v>65</v>
      </c>
      <c r="AJ178" s="179">
        <v>9</v>
      </c>
      <c r="AK178" s="170">
        <v>0</v>
      </c>
      <c r="AL178" s="179">
        <v>0</v>
      </c>
      <c r="AM178" s="179">
        <v>0</v>
      </c>
      <c r="AN178" s="179">
        <v>73</v>
      </c>
      <c r="AO178" s="173">
        <v>73</v>
      </c>
      <c r="AP178" s="114">
        <v>7</v>
      </c>
      <c r="AQ178" s="95">
        <f t="shared" si="63"/>
        <v>21</v>
      </c>
      <c r="AR178" s="122">
        <v>13</v>
      </c>
      <c r="AS178" s="123">
        <v>8</v>
      </c>
    </row>
    <row r="179" spans="1:45" ht="15.75" customHeight="1" x14ac:dyDescent="0.3">
      <c r="A179" s="95" t="s">
        <v>66</v>
      </c>
      <c r="B179" s="179">
        <v>2447</v>
      </c>
      <c r="C179" s="179">
        <v>1229</v>
      </c>
      <c r="D179" s="179">
        <v>1308</v>
      </c>
      <c r="E179" s="179">
        <v>642</v>
      </c>
      <c r="F179" s="179">
        <v>995</v>
      </c>
      <c r="G179" s="179">
        <v>486</v>
      </c>
      <c r="H179" s="179">
        <v>582</v>
      </c>
      <c r="I179" s="179">
        <v>295</v>
      </c>
      <c r="J179" s="179">
        <v>407</v>
      </c>
      <c r="K179" s="179">
        <v>199</v>
      </c>
      <c r="L179" s="178">
        <f t="shared" si="64"/>
        <v>5739</v>
      </c>
      <c r="M179" s="178">
        <f t="shared" si="65"/>
        <v>2851</v>
      </c>
      <c r="N179" s="95" t="s">
        <v>66</v>
      </c>
      <c r="O179" s="179">
        <v>732</v>
      </c>
      <c r="P179" s="179">
        <v>346</v>
      </c>
      <c r="Q179" s="179">
        <v>230</v>
      </c>
      <c r="R179" s="179">
        <v>98</v>
      </c>
      <c r="S179" s="179">
        <v>126</v>
      </c>
      <c r="T179" s="179">
        <v>55</v>
      </c>
      <c r="U179" s="179">
        <v>55</v>
      </c>
      <c r="V179" s="179">
        <v>29</v>
      </c>
      <c r="W179" s="179">
        <v>2</v>
      </c>
      <c r="X179" s="179">
        <v>0</v>
      </c>
      <c r="Y179" s="178">
        <f t="shared" si="61"/>
        <v>1145</v>
      </c>
      <c r="Z179" s="178">
        <f t="shared" si="62"/>
        <v>528</v>
      </c>
      <c r="AA179" s="95" t="s">
        <v>66</v>
      </c>
      <c r="AB179" s="95"/>
      <c r="AC179" s="95"/>
      <c r="AD179" s="95"/>
      <c r="AE179" s="95"/>
      <c r="AF179" s="95"/>
      <c r="AG179" s="179"/>
      <c r="AH179" s="179">
        <f t="shared" si="66"/>
        <v>116</v>
      </c>
      <c r="AI179" s="179">
        <v>113</v>
      </c>
      <c r="AJ179" s="179">
        <v>3</v>
      </c>
      <c r="AK179" s="179">
        <v>0</v>
      </c>
      <c r="AL179" s="179">
        <v>0</v>
      </c>
      <c r="AM179" s="179">
        <v>0</v>
      </c>
      <c r="AN179" s="179">
        <v>130</v>
      </c>
      <c r="AO179" s="173">
        <v>130</v>
      </c>
      <c r="AP179" s="114">
        <v>11</v>
      </c>
      <c r="AQ179" s="95">
        <f t="shared" si="63"/>
        <v>39</v>
      </c>
      <c r="AR179" s="122">
        <v>39</v>
      </c>
      <c r="AS179" s="123"/>
    </row>
    <row r="180" spans="1:45" ht="15.75" customHeight="1" x14ac:dyDescent="0.3">
      <c r="A180" s="95" t="s">
        <v>67</v>
      </c>
      <c r="B180" s="179">
        <v>352</v>
      </c>
      <c r="C180" s="179">
        <v>177</v>
      </c>
      <c r="D180" s="179">
        <v>344</v>
      </c>
      <c r="E180" s="179">
        <v>184</v>
      </c>
      <c r="F180" s="179">
        <v>256</v>
      </c>
      <c r="G180" s="179">
        <v>127</v>
      </c>
      <c r="H180" s="179">
        <v>239</v>
      </c>
      <c r="I180" s="179">
        <v>120</v>
      </c>
      <c r="J180" s="179">
        <v>176</v>
      </c>
      <c r="K180" s="179">
        <v>103</v>
      </c>
      <c r="L180" s="178">
        <f t="shared" si="64"/>
        <v>1367</v>
      </c>
      <c r="M180" s="178">
        <f t="shared" si="65"/>
        <v>711</v>
      </c>
      <c r="N180" s="95" t="s">
        <v>67</v>
      </c>
      <c r="O180" s="179">
        <v>14</v>
      </c>
      <c r="P180" s="179">
        <v>6</v>
      </c>
      <c r="Q180" s="179">
        <v>38</v>
      </c>
      <c r="R180" s="179">
        <v>19</v>
      </c>
      <c r="S180" s="179">
        <v>22</v>
      </c>
      <c r="T180" s="179">
        <v>9</v>
      </c>
      <c r="U180" s="179">
        <v>34</v>
      </c>
      <c r="V180" s="179">
        <v>17</v>
      </c>
      <c r="W180" s="179">
        <v>8</v>
      </c>
      <c r="X180" s="179">
        <v>7</v>
      </c>
      <c r="Y180" s="178">
        <f t="shared" si="61"/>
        <v>116</v>
      </c>
      <c r="Z180" s="178">
        <f t="shared" si="62"/>
        <v>58</v>
      </c>
      <c r="AA180" s="95" t="s">
        <v>67</v>
      </c>
      <c r="AB180" s="95"/>
      <c r="AC180" s="95"/>
      <c r="AD180" s="95"/>
      <c r="AE180" s="95"/>
      <c r="AF180" s="95"/>
      <c r="AG180" s="179"/>
      <c r="AH180" s="179">
        <f t="shared" si="66"/>
        <v>46</v>
      </c>
      <c r="AI180" s="179">
        <v>40</v>
      </c>
      <c r="AJ180" s="179">
        <v>6</v>
      </c>
      <c r="AK180" s="179">
        <v>0</v>
      </c>
      <c r="AL180" s="179">
        <v>0</v>
      </c>
      <c r="AM180" s="179">
        <v>0</v>
      </c>
      <c r="AN180" s="179">
        <v>41</v>
      </c>
      <c r="AO180" s="173">
        <v>41</v>
      </c>
      <c r="AP180" s="114">
        <v>5</v>
      </c>
      <c r="AQ180" s="95">
        <f t="shared" si="63"/>
        <v>6</v>
      </c>
      <c r="AR180" s="122">
        <v>6</v>
      </c>
      <c r="AS180" s="123"/>
    </row>
    <row r="181" spans="1:45" ht="15.75" customHeight="1" x14ac:dyDescent="0.3">
      <c r="A181" s="95" t="s">
        <v>68</v>
      </c>
      <c r="B181" s="179">
        <v>1835</v>
      </c>
      <c r="C181" s="179">
        <v>274</v>
      </c>
      <c r="D181" s="179">
        <v>231</v>
      </c>
      <c r="E181" s="179">
        <v>130</v>
      </c>
      <c r="F181" s="179">
        <v>128</v>
      </c>
      <c r="G181" s="179">
        <v>63</v>
      </c>
      <c r="H181" s="179">
        <v>105</v>
      </c>
      <c r="I181" s="179">
        <v>51</v>
      </c>
      <c r="J181" s="179">
        <v>81</v>
      </c>
      <c r="K181" s="179">
        <v>33</v>
      </c>
      <c r="L181" s="178">
        <f t="shared" si="64"/>
        <v>2380</v>
      </c>
      <c r="M181" s="178">
        <f t="shared" si="65"/>
        <v>551</v>
      </c>
      <c r="N181" s="95" t="s">
        <v>68</v>
      </c>
      <c r="O181" s="179">
        <v>50</v>
      </c>
      <c r="P181" s="179">
        <v>28</v>
      </c>
      <c r="Q181" s="179">
        <v>16</v>
      </c>
      <c r="R181" s="179">
        <v>8</v>
      </c>
      <c r="S181" s="179">
        <v>12</v>
      </c>
      <c r="T181" s="179">
        <v>4</v>
      </c>
      <c r="U181" s="179">
        <v>6</v>
      </c>
      <c r="V181" s="179">
        <v>4</v>
      </c>
      <c r="W181" s="179">
        <v>9</v>
      </c>
      <c r="X181" s="179">
        <v>3</v>
      </c>
      <c r="Y181" s="178">
        <f t="shared" si="61"/>
        <v>93</v>
      </c>
      <c r="Z181" s="178">
        <f t="shared" si="62"/>
        <v>47</v>
      </c>
      <c r="AA181" s="95" t="s">
        <v>68</v>
      </c>
      <c r="AB181" s="95"/>
      <c r="AC181" s="95"/>
      <c r="AD181" s="95"/>
      <c r="AE181" s="95"/>
      <c r="AF181" s="95"/>
      <c r="AG181" s="179"/>
      <c r="AH181" s="179">
        <f t="shared" si="66"/>
        <v>34</v>
      </c>
      <c r="AI181" s="179">
        <v>28</v>
      </c>
      <c r="AJ181" s="179">
        <v>6</v>
      </c>
      <c r="AK181" s="179">
        <v>0</v>
      </c>
      <c r="AL181" s="179">
        <v>0</v>
      </c>
      <c r="AM181" s="179">
        <v>0</v>
      </c>
      <c r="AN181" s="179">
        <v>28</v>
      </c>
      <c r="AO181" s="173">
        <v>28</v>
      </c>
      <c r="AP181" s="114">
        <v>2</v>
      </c>
      <c r="AQ181" s="95">
        <f t="shared" si="63"/>
        <v>22</v>
      </c>
      <c r="AR181" s="122">
        <v>9</v>
      </c>
      <c r="AS181" s="123">
        <v>13</v>
      </c>
    </row>
    <row r="182" spans="1:45" ht="15.75" customHeight="1" x14ac:dyDescent="0.3">
      <c r="A182" s="95" t="s">
        <v>69</v>
      </c>
      <c r="B182" s="179">
        <v>317</v>
      </c>
      <c r="C182" s="179">
        <v>140</v>
      </c>
      <c r="D182" s="179">
        <v>193</v>
      </c>
      <c r="E182" s="179">
        <v>97</v>
      </c>
      <c r="F182" s="179">
        <v>180</v>
      </c>
      <c r="G182" s="179">
        <v>88</v>
      </c>
      <c r="H182" s="179">
        <v>120</v>
      </c>
      <c r="I182" s="179">
        <v>53</v>
      </c>
      <c r="J182" s="179">
        <v>110</v>
      </c>
      <c r="K182" s="179">
        <v>49</v>
      </c>
      <c r="L182" s="178">
        <f t="shared" si="64"/>
        <v>920</v>
      </c>
      <c r="M182" s="178">
        <f t="shared" si="65"/>
        <v>427</v>
      </c>
      <c r="N182" s="95" t="s">
        <v>69</v>
      </c>
      <c r="O182" s="179">
        <v>71</v>
      </c>
      <c r="P182" s="179">
        <v>35</v>
      </c>
      <c r="Q182" s="179">
        <v>34</v>
      </c>
      <c r="R182" s="179">
        <v>22</v>
      </c>
      <c r="S182" s="179">
        <v>40</v>
      </c>
      <c r="T182" s="179">
        <v>21</v>
      </c>
      <c r="U182" s="179">
        <v>14</v>
      </c>
      <c r="V182" s="179">
        <v>6</v>
      </c>
      <c r="W182" s="179">
        <v>9</v>
      </c>
      <c r="X182" s="179">
        <v>4</v>
      </c>
      <c r="Y182" s="178">
        <f t="shared" si="61"/>
        <v>168</v>
      </c>
      <c r="Z182" s="178">
        <f t="shared" si="62"/>
        <v>88</v>
      </c>
      <c r="AA182" s="95" t="s">
        <v>69</v>
      </c>
      <c r="AB182" s="95"/>
      <c r="AC182" s="95"/>
      <c r="AD182" s="95"/>
      <c r="AE182" s="95"/>
      <c r="AF182" s="95"/>
      <c r="AG182" s="179"/>
      <c r="AH182" s="179">
        <f t="shared" si="66"/>
        <v>37</v>
      </c>
      <c r="AI182" s="179">
        <v>35</v>
      </c>
      <c r="AJ182" s="179">
        <v>2</v>
      </c>
      <c r="AK182" s="179">
        <v>0</v>
      </c>
      <c r="AL182" s="179">
        <v>0</v>
      </c>
      <c r="AM182" s="179">
        <v>0</v>
      </c>
      <c r="AN182" s="179">
        <v>37</v>
      </c>
      <c r="AO182" s="173">
        <v>37</v>
      </c>
      <c r="AP182" s="114">
        <v>1</v>
      </c>
      <c r="AQ182" s="95">
        <f t="shared" si="63"/>
        <v>8</v>
      </c>
      <c r="AR182" s="122">
        <v>8</v>
      </c>
      <c r="AS182" s="123"/>
    </row>
    <row r="183" spans="1:45" ht="15.75" customHeight="1" x14ac:dyDescent="0.3">
      <c r="A183" s="95" t="s">
        <v>71</v>
      </c>
      <c r="B183" s="179">
        <v>2269</v>
      </c>
      <c r="C183" s="179">
        <v>1169</v>
      </c>
      <c r="D183" s="179">
        <v>1013</v>
      </c>
      <c r="E183" s="179">
        <v>513</v>
      </c>
      <c r="F183" s="179">
        <v>793</v>
      </c>
      <c r="G183" s="179">
        <v>421</v>
      </c>
      <c r="H183" s="179">
        <v>507</v>
      </c>
      <c r="I183" s="179">
        <v>271</v>
      </c>
      <c r="J183" s="179">
        <v>298</v>
      </c>
      <c r="K183" s="179">
        <v>184</v>
      </c>
      <c r="L183" s="178">
        <f t="shared" si="64"/>
        <v>4880</v>
      </c>
      <c r="M183" s="178">
        <f t="shared" si="65"/>
        <v>2558</v>
      </c>
      <c r="N183" s="95" t="s">
        <v>71</v>
      </c>
      <c r="O183" s="179">
        <v>516</v>
      </c>
      <c r="P183" s="179">
        <v>242</v>
      </c>
      <c r="Q183" s="179">
        <v>207</v>
      </c>
      <c r="R183" s="179">
        <v>101</v>
      </c>
      <c r="S183" s="179">
        <v>127</v>
      </c>
      <c r="T183" s="179">
        <v>74</v>
      </c>
      <c r="U183" s="179">
        <v>99</v>
      </c>
      <c r="V183" s="179">
        <v>57</v>
      </c>
      <c r="W183" s="179">
        <v>34</v>
      </c>
      <c r="X183" s="179">
        <v>23</v>
      </c>
      <c r="Y183" s="178">
        <f t="shared" si="61"/>
        <v>983</v>
      </c>
      <c r="Z183" s="178">
        <f t="shared" si="62"/>
        <v>497</v>
      </c>
      <c r="AA183" s="95" t="s">
        <v>71</v>
      </c>
      <c r="AB183" s="95"/>
      <c r="AC183" s="95"/>
      <c r="AD183" s="95"/>
      <c r="AE183" s="95"/>
      <c r="AF183" s="95"/>
      <c r="AG183" s="179"/>
      <c r="AH183" s="179">
        <f t="shared" si="66"/>
        <v>128</v>
      </c>
      <c r="AI183" s="179">
        <v>115</v>
      </c>
      <c r="AJ183" s="179">
        <v>13</v>
      </c>
      <c r="AK183" s="179">
        <v>0</v>
      </c>
      <c r="AL183" s="179">
        <v>0</v>
      </c>
      <c r="AM183" s="179">
        <v>0</v>
      </c>
      <c r="AN183" s="179">
        <v>138</v>
      </c>
      <c r="AO183" s="173">
        <v>138</v>
      </c>
      <c r="AP183" s="114">
        <v>8</v>
      </c>
      <c r="AQ183" s="95">
        <f t="shared" si="63"/>
        <v>92</v>
      </c>
      <c r="AR183" s="122">
        <v>51</v>
      </c>
      <c r="AS183" s="123">
        <v>41</v>
      </c>
    </row>
    <row r="184" spans="1:45" ht="15.75" customHeight="1" x14ac:dyDescent="0.3">
      <c r="A184" s="95" t="s">
        <v>72</v>
      </c>
      <c r="B184" s="179">
        <v>871</v>
      </c>
      <c r="C184" s="179">
        <v>457</v>
      </c>
      <c r="D184" s="179">
        <v>661</v>
      </c>
      <c r="E184" s="179">
        <v>345</v>
      </c>
      <c r="F184" s="179">
        <v>609</v>
      </c>
      <c r="G184" s="179">
        <v>324</v>
      </c>
      <c r="H184" s="179">
        <v>529</v>
      </c>
      <c r="I184" s="179">
        <v>272</v>
      </c>
      <c r="J184" s="179">
        <v>453</v>
      </c>
      <c r="K184" s="179">
        <v>218</v>
      </c>
      <c r="L184" s="178">
        <f t="shared" si="64"/>
        <v>3123</v>
      </c>
      <c r="M184" s="178">
        <f t="shared" si="65"/>
        <v>1616</v>
      </c>
      <c r="N184" s="95" t="s">
        <v>72</v>
      </c>
      <c r="O184" s="179">
        <v>63</v>
      </c>
      <c r="P184" s="179">
        <v>23</v>
      </c>
      <c r="Q184" s="179">
        <v>75</v>
      </c>
      <c r="R184" s="179">
        <v>35</v>
      </c>
      <c r="S184" s="179">
        <v>55</v>
      </c>
      <c r="T184" s="179">
        <v>26</v>
      </c>
      <c r="U184" s="179">
        <v>29</v>
      </c>
      <c r="V184" s="179">
        <v>14</v>
      </c>
      <c r="W184" s="179">
        <v>22</v>
      </c>
      <c r="X184" s="179">
        <v>11</v>
      </c>
      <c r="Y184" s="178">
        <f t="shared" si="61"/>
        <v>244</v>
      </c>
      <c r="Z184" s="178">
        <f t="shared" si="62"/>
        <v>109</v>
      </c>
      <c r="AA184" s="95" t="s">
        <v>72</v>
      </c>
      <c r="AB184" s="95"/>
      <c r="AC184" s="95"/>
      <c r="AD184" s="95"/>
      <c r="AE184" s="95"/>
      <c r="AF184" s="95"/>
      <c r="AG184" s="179"/>
      <c r="AH184" s="179">
        <f t="shared" si="66"/>
        <v>140</v>
      </c>
      <c r="AI184" s="179">
        <v>129</v>
      </c>
      <c r="AJ184" s="179">
        <v>11</v>
      </c>
      <c r="AK184" s="179">
        <v>0</v>
      </c>
      <c r="AL184" s="179">
        <v>0</v>
      </c>
      <c r="AM184" s="179">
        <v>0</v>
      </c>
      <c r="AN184" s="179">
        <v>159</v>
      </c>
      <c r="AO184" s="173">
        <v>159</v>
      </c>
      <c r="AP184" s="114">
        <v>41</v>
      </c>
      <c r="AQ184" s="95">
        <f t="shared" si="63"/>
        <v>20</v>
      </c>
      <c r="AR184" s="122">
        <v>20</v>
      </c>
      <c r="AS184" s="123"/>
    </row>
    <row r="185" spans="1:45" ht="15.75" customHeight="1" x14ac:dyDescent="0.3">
      <c r="A185" s="95" t="s">
        <v>73</v>
      </c>
      <c r="B185" s="179">
        <v>238</v>
      </c>
      <c r="C185" s="179">
        <v>116</v>
      </c>
      <c r="D185" s="179">
        <v>165</v>
      </c>
      <c r="E185" s="179">
        <v>91</v>
      </c>
      <c r="F185" s="179">
        <v>140</v>
      </c>
      <c r="G185" s="179">
        <v>70</v>
      </c>
      <c r="H185" s="179">
        <v>92</v>
      </c>
      <c r="I185" s="179">
        <v>46</v>
      </c>
      <c r="J185" s="179">
        <v>64</v>
      </c>
      <c r="K185" s="179">
        <v>30</v>
      </c>
      <c r="L185" s="178">
        <f t="shared" si="64"/>
        <v>699</v>
      </c>
      <c r="M185" s="178">
        <f t="shared" si="65"/>
        <v>353</v>
      </c>
      <c r="N185" s="95" t="s">
        <v>73</v>
      </c>
      <c r="O185" s="179">
        <v>51</v>
      </c>
      <c r="P185" s="179">
        <v>18</v>
      </c>
      <c r="Q185" s="179">
        <v>27</v>
      </c>
      <c r="R185" s="179">
        <v>12</v>
      </c>
      <c r="S185" s="179">
        <v>25</v>
      </c>
      <c r="T185" s="179">
        <v>14</v>
      </c>
      <c r="U185" s="179">
        <v>5</v>
      </c>
      <c r="V185" s="179">
        <v>1</v>
      </c>
      <c r="W185" s="179">
        <v>1</v>
      </c>
      <c r="X185" s="179">
        <v>0</v>
      </c>
      <c r="Y185" s="178">
        <f t="shared" si="61"/>
        <v>109</v>
      </c>
      <c r="Z185" s="178">
        <f t="shared" si="62"/>
        <v>45</v>
      </c>
      <c r="AA185" s="95" t="s">
        <v>73</v>
      </c>
      <c r="AB185" s="95"/>
      <c r="AC185" s="95"/>
      <c r="AD185" s="95"/>
      <c r="AE185" s="95"/>
      <c r="AF185" s="95"/>
      <c r="AG185" s="179"/>
      <c r="AH185" s="179">
        <f t="shared" si="66"/>
        <v>27</v>
      </c>
      <c r="AI185" s="179">
        <v>23</v>
      </c>
      <c r="AJ185" s="179">
        <v>4</v>
      </c>
      <c r="AK185" s="179">
        <v>0</v>
      </c>
      <c r="AL185" s="179">
        <v>0</v>
      </c>
      <c r="AM185" s="179">
        <v>0</v>
      </c>
      <c r="AN185" s="179">
        <v>23</v>
      </c>
      <c r="AO185" s="173">
        <v>23</v>
      </c>
      <c r="AP185" s="114">
        <v>3</v>
      </c>
      <c r="AQ185" s="95">
        <f t="shared" si="63"/>
        <v>4</v>
      </c>
      <c r="AR185" s="122">
        <v>4</v>
      </c>
      <c r="AS185" s="123"/>
    </row>
    <row r="186" spans="1:45" ht="15.75" customHeight="1" x14ac:dyDescent="0.3">
      <c r="A186" s="95" t="s">
        <v>76</v>
      </c>
      <c r="B186" s="179">
        <v>204</v>
      </c>
      <c r="C186" s="179">
        <v>106</v>
      </c>
      <c r="D186" s="179">
        <v>137</v>
      </c>
      <c r="E186" s="179">
        <v>70</v>
      </c>
      <c r="F186" s="179">
        <v>179</v>
      </c>
      <c r="G186" s="179">
        <v>93</v>
      </c>
      <c r="H186" s="179">
        <v>27</v>
      </c>
      <c r="I186" s="179">
        <v>13</v>
      </c>
      <c r="J186" s="179">
        <v>31</v>
      </c>
      <c r="K186" s="179">
        <v>20</v>
      </c>
      <c r="L186" s="178">
        <f t="shared" si="64"/>
        <v>578</v>
      </c>
      <c r="M186" s="178">
        <f t="shared" si="65"/>
        <v>302</v>
      </c>
      <c r="N186" s="95" t="s">
        <v>76</v>
      </c>
      <c r="O186" s="179">
        <v>45</v>
      </c>
      <c r="P186" s="179">
        <v>22</v>
      </c>
      <c r="Q186" s="179">
        <v>21</v>
      </c>
      <c r="R186" s="179">
        <v>8</v>
      </c>
      <c r="S186" s="179">
        <v>11</v>
      </c>
      <c r="T186" s="179">
        <v>6</v>
      </c>
      <c r="U186" s="179">
        <v>0</v>
      </c>
      <c r="V186" s="179">
        <v>0</v>
      </c>
      <c r="W186" s="179">
        <v>3</v>
      </c>
      <c r="X186" s="179">
        <v>2</v>
      </c>
      <c r="Y186" s="178">
        <f t="shared" si="61"/>
        <v>80</v>
      </c>
      <c r="Z186" s="178">
        <f t="shared" si="62"/>
        <v>38</v>
      </c>
      <c r="AA186" s="95" t="s">
        <v>76</v>
      </c>
      <c r="AB186" s="95"/>
      <c r="AC186" s="95"/>
      <c r="AD186" s="95"/>
      <c r="AE186" s="95"/>
      <c r="AF186" s="95"/>
      <c r="AG186" s="179"/>
      <c r="AH186" s="179">
        <f t="shared" si="66"/>
        <v>14</v>
      </c>
      <c r="AI186" s="179">
        <v>14</v>
      </c>
      <c r="AJ186" s="179">
        <v>0</v>
      </c>
      <c r="AK186" s="179">
        <v>0</v>
      </c>
      <c r="AL186" s="179">
        <v>0</v>
      </c>
      <c r="AM186" s="179">
        <v>0</v>
      </c>
      <c r="AN186" s="179">
        <v>21</v>
      </c>
      <c r="AO186" s="173">
        <v>21</v>
      </c>
      <c r="AP186" s="114">
        <v>1</v>
      </c>
      <c r="AQ186" s="95">
        <f t="shared" si="63"/>
        <v>8</v>
      </c>
      <c r="AR186" s="122">
        <v>8</v>
      </c>
      <c r="AS186" s="123"/>
    </row>
    <row r="187" spans="1:45" ht="6.75" customHeight="1" x14ac:dyDescent="0.25">
      <c r="A187" s="119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19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19"/>
      <c r="AB187" s="119"/>
      <c r="AC187" s="119"/>
      <c r="AD187" s="119"/>
      <c r="AE187" s="119"/>
      <c r="AF187" s="119"/>
      <c r="AG187" s="119"/>
      <c r="AH187" s="180"/>
      <c r="AI187" s="119"/>
      <c r="AJ187" s="180"/>
      <c r="AK187" s="119"/>
      <c r="AL187" s="119"/>
      <c r="AM187" s="119"/>
      <c r="AN187" s="180"/>
      <c r="AO187" s="180"/>
      <c r="AP187" s="119"/>
      <c r="AQ187" s="119"/>
      <c r="AR187" s="124"/>
      <c r="AS187" s="124"/>
    </row>
  </sheetData>
  <mergeCells count="6">
    <mergeCell ref="AB129:AG129"/>
    <mergeCell ref="AB161:AG161"/>
    <mergeCell ref="AB7:AG7"/>
    <mergeCell ref="AB39:AG39"/>
    <mergeCell ref="AB60:AG60"/>
    <mergeCell ref="AB95:AG95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5" manualBreakCount="5">
    <brk id="32" max="16383" man="1"/>
    <brk id="53" max="16383" man="1"/>
    <brk id="88" max="16383" man="1"/>
    <brk id="122" max="16383" man="1"/>
    <brk id="154" max="16383" man="1"/>
  </rowBreaks>
  <colBreaks count="2" manualBreakCount="2">
    <brk id="13" max="1048575" man="1"/>
    <brk id="2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N188"/>
  <sheetViews>
    <sheetView showGridLines="0" showZeros="0" zoomScale="75" workbookViewId="0">
      <pane xSplit="1" ySplit="8" topLeftCell="V61" activePane="bottomRight" state="frozen"/>
      <selection pane="topRight" activeCell="B1" sqref="B1"/>
      <selection pane="bottomLeft" activeCell="A9" sqref="A9"/>
      <selection pane="bottomRight" activeCell="AM80" sqref="AM80"/>
    </sheetView>
  </sheetViews>
  <sheetFormatPr baseColWidth="10" defaultColWidth="11.453125" defaultRowHeight="12.5" x14ac:dyDescent="0.25"/>
  <cols>
    <col min="1" max="1" width="27" style="200" customWidth="1"/>
    <col min="2" max="11" width="9.453125" style="167" customWidth="1"/>
    <col min="12" max="12" width="29.26953125" style="199" customWidth="1"/>
    <col min="13" max="22" width="8.81640625" style="167" customWidth="1"/>
    <col min="23" max="23" width="29.81640625" style="199" customWidth="1"/>
    <col min="24" max="24" width="5.453125" style="167" customWidth="1"/>
    <col min="25" max="26" width="5.7265625" style="167" customWidth="1"/>
    <col min="27" max="27" width="5.453125" style="167" customWidth="1"/>
    <col min="28" max="28" width="6.7265625" style="167" customWidth="1"/>
    <col min="29" max="29" width="6.54296875" style="167" customWidth="1"/>
    <col min="30" max="30" width="7.7265625" style="167" customWidth="1"/>
    <col min="31" max="31" width="6.81640625" style="167" customWidth="1"/>
    <col min="32" max="32" width="6.1796875" style="167" customWidth="1"/>
    <col min="33" max="33" width="6.453125" style="167" customWidth="1"/>
    <col min="34" max="34" width="5.7265625" style="167" customWidth="1"/>
    <col min="35" max="36" width="6.453125" style="200" customWidth="1"/>
    <col min="37" max="37" width="7.1796875" style="200" customWidth="1"/>
    <col min="38" max="38" width="6.1796875" style="167" customWidth="1"/>
    <col min="39" max="39" width="7.1796875" style="167" customWidth="1"/>
    <col min="40" max="40" width="4.81640625" style="167" customWidth="1"/>
    <col min="41" max="16384" width="11.453125" style="167"/>
  </cols>
  <sheetData>
    <row r="1" spans="1:40" x14ac:dyDescent="0.25">
      <c r="A1" s="152" t="s">
        <v>220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469" t="s">
        <v>221</v>
      </c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 t="s">
        <v>261</v>
      </c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</row>
    <row r="2" spans="1:40" x14ac:dyDescent="0.25">
      <c r="A2" s="152" t="s">
        <v>11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469" t="s">
        <v>11</v>
      </c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 t="s">
        <v>28</v>
      </c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</row>
    <row r="3" spans="1:40" x14ac:dyDescent="0.25">
      <c r="A3" s="152" t="s">
        <v>149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469" t="s">
        <v>149</v>
      </c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 t="s">
        <v>149</v>
      </c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</row>
    <row r="4" spans="1:40" x14ac:dyDescent="0.25">
      <c r="A4" s="199"/>
    </row>
    <row r="5" spans="1:40" x14ac:dyDescent="0.25">
      <c r="A5" s="201" t="s">
        <v>322</v>
      </c>
      <c r="H5" s="169" t="s">
        <v>323</v>
      </c>
      <c r="I5" s="169"/>
      <c r="L5" s="201" t="s">
        <v>322</v>
      </c>
      <c r="U5" s="202" t="s">
        <v>323</v>
      </c>
      <c r="W5" s="201" t="s">
        <v>322</v>
      </c>
      <c r="AL5" s="167" t="s">
        <v>323</v>
      </c>
    </row>
    <row r="6" spans="1:40" x14ac:dyDescent="0.25">
      <c r="AI6" s="384"/>
      <c r="AJ6" s="208"/>
    </row>
    <row r="7" spans="1:40" ht="18.75" customHeight="1" x14ac:dyDescent="0.25">
      <c r="A7" s="96"/>
      <c r="B7" s="41" t="s">
        <v>338</v>
      </c>
      <c r="C7" s="97"/>
      <c r="D7" s="41" t="s">
        <v>339</v>
      </c>
      <c r="E7" s="97"/>
      <c r="F7" s="41" t="s">
        <v>340</v>
      </c>
      <c r="G7" s="97"/>
      <c r="H7" s="41" t="s">
        <v>341</v>
      </c>
      <c r="I7" s="97"/>
      <c r="J7" s="41" t="s">
        <v>324</v>
      </c>
      <c r="K7" s="97"/>
      <c r="L7" s="262"/>
      <c r="M7" s="41" t="s">
        <v>338</v>
      </c>
      <c r="N7" s="97"/>
      <c r="O7" s="41" t="s">
        <v>339</v>
      </c>
      <c r="P7" s="97"/>
      <c r="Q7" s="41" t="s">
        <v>340</v>
      </c>
      <c r="R7" s="97"/>
      <c r="S7" s="41" t="s">
        <v>341</v>
      </c>
      <c r="T7" s="97"/>
      <c r="U7" s="41" t="s">
        <v>324</v>
      </c>
      <c r="V7" s="97"/>
      <c r="W7" s="287"/>
      <c r="X7" s="459" t="s">
        <v>164</v>
      </c>
      <c r="Y7" s="460"/>
      <c r="Z7" s="460"/>
      <c r="AA7" s="460"/>
      <c r="AB7" s="461"/>
      <c r="AC7" s="306" t="s">
        <v>7</v>
      </c>
      <c r="AD7" s="355"/>
      <c r="AE7" s="118"/>
      <c r="AF7" s="306" t="s">
        <v>527</v>
      </c>
      <c r="AG7" s="360"/>
      <c r="AH7" s="118"/>
      <c r="AI7" s="385"/>
      <c r="AJ7" s="117"/>
      <c r="AK7" s="361" t="s">
        <v>528</v>
      </c>
      <c r="AL7" s="306" t="s">
        <v>529</v>
      </c>
      <c r="AM7" s="355"/>
      <c r="AN7" s="362">
        <v>0</v>
      </c>
    </row>
    <row r="8" spans="1:40" ht="24" customHeight="1" x14ac:dyDescent="0.25">
      <c r="A8" s="276" t="s">
        <v>21</v>
      </c>
      <c r="B8" s="283" t="s">
        <v>375</v>
      </c>
      <c r="C8" s="283" t="s">
        <v>330</v>
      </c>
      <c r="D8" s="283" t="s">
        <v>375</v>
      </c>
      <c r="E8" s="283" t="s">
        <v>330</v>
      </c>
      <c r="F8" s="283" t="s">
        <v>375</v>
      </c>
      <c r="G8" s="283" t="s">
        <v>330</v>
      </c>
      <c r="H8" s="283" t="s">
        <v>375</v>
      </c>
      <c r="I8" s="283" t="s">
        <v>330</v>
      </c>
      <c r="J8" s="283" t="s">
        <v>375</v>
      </c>
      <c r="K8" s="283" t="s">
        <v>330</v>
      </c>
      <c r="L8" s="297" t="s">
        <v>21</v>
      </c>
      <c r="M8" s="283" t="s">
        <v>375</v>
      </c>
      <c r="N8" s="283" t="s">
        <v>330</v>
      </c>
      <c r="O8" s="283" t="s">
        <v>375</v>
      </c>
      <c r="P8" s="283" t="s">
        <v>330</v>
      </c>
      <c r="Q8" s="283" t="s">
        <v>375</v>
      </c>
      <c r="R8" s="283" t="s">
        <v>330</v>
      </c>
      <c r="S8" s="283" t="s">
        <v>375</v>
      </c>
      <c r="T8" s="283" t="s">
        <v>330</v>
      </c>
      <c r="U8" s="283" t="s">
        <v>375</v>
      </c>
      <c r="V8" s="283" t="s">
        <v>330</v>
      </c>
      <c r="W8" s="289" t="s">
        <v>21</v>
      </c>
      <c r="X8" s="444" t="s">
        <v>342</v>
      </c>
      <c r="Y8" s="444" t="s">
        <v>343</v>
      </c>
      <c r="Z8" s="444" t="s">
        <v>344</v>
      </c>
      <c r="AA8" s="444" t="s">
        <v>345</v>
      </c>
      <c r="AB8" s="445" t="s">
        <v>324</v>
      </c>
      <c r="AC8" s="315" t="s">
        <v>535</v>
      </c>
      <c r="AD8" s="364" t="s">
        <v>536</v>
      </c>
      <c r="AE8" s="364" t="s">
        <v>537</v>
      </c>
      <c r="AF8" s="365" t="s">
        <v>538</v>
      </c>
      <c r="AG8" s="253" t="s">
        <v>539</v>
      </c>
      <c r="AH8" s="253" t="s">
        <v>346</v>
      </c>
      <c r="AI8" s="253" t="s">
        <v>540</v>
      </c>
      <c r="AJ8" s="366" t="s">
        <v>541</v>
      </c>
      <c r="AK8" s="367" t="s">
        <v>158</v>
      </c>
      <c r="AL8" s="368" t="s">
        <v>175</v>
      </c>
      <c r="AM8" s="307" t="s">
        <v>170</v>
      </c>
      <c r="AN8" s="368" t="s">
        <v>176</v>
      </c>
    </row>
    <row r="9" spans="1:40" x14ac:dyDescent="0.25">
      <c r="A9" s="98"/>
      <c r="B9" s="96"/>
      <c r="C9" s="96"/>
      <c r="D9" s="96"/>
      <c r="E9" s="96"/>
      <c r="F9" s="96"/>
      <c r="G9" s="96"/>
      <c r="H9" s="96"/>
      <c r="I9" s="96"/>
      <c r="J9" s="96"/>
      <c r="K9" s="96"/>
      <c r="L9" s="298"/>
      <c r="M9" s="96"/>
      <c r="N9" s="96"/>
      <c r="O9" s="96"/>
      <c r="P9" s="96"/>
      <c r="Q9" s="96"/>
      <c r="R9" s="96"/>
      <c r="S9" s="96"/>
      <c r="T9" s="96"/>
      <c r="U9" s="96"/>
      <c r="V9" s="96"/>
      <c r="W9" s="262"/>
      <c r="X9" s="211"/>
      <c r="Y9" s="211"/>
      <c r="Z9" s="211"/>
      <c r="AA9" s="211"/>
      <c r="AB9" s="211"/>
      <c r="AC9" s="104"/>
      <c r="AD9" s="264"/>
      <c r="AE9" s="206"/>
      <c r="AF9" s="206"/>
      <c r="AG9" s="206"/>
      <c r="AH9" s="206"/>
      <c r="AI9" s="206"/>
      <c r="AJ9" s="60"/>
      <c r="AK9" s="386"/>
      <c r="AL9" s="8"/>
      <c r="AM9" s="211"/>
      <c r="AN9" s="211"/>
    </row>
    <row r="10" spans="1:40" s="34" customFormat="1" ht="13" x14ac:dyDescent="0.3">
      <c r="A10" s="12" t="s">
        <v>332</v>
      </c>
      <c r="B10" s="12">
        <f>SUM(B12:B30)</f>
        <v>33586</v>
      </c>
      <c r="C10" s="12">
        <f t="shared" ref="C10:K10" si="0">SUM(C12:C30)</f>
        <v>16880</v>
      </c>
      <c r="D10" s="12">
        <f t="shared" si="0"/>
        <v>23160</v>
      </c>
      <c r="E10" s="12">
        <f t="shared" si="0"/>
        <v>11808</v>
      </c>
      <c r="F10" s="12">
        <f t="shared" si="0"/>
        <v>21661</v>
      </c>
      <c r="G10" s="12">
        <f t="shared" si="0"/>
        <v>11253</v>
      </c>
      <c r="H10" s="12">
        <f t="shared" si="0"/>
        <v>19843</v>
      </c>
      <c r="I10" s="12">
        <f t="shared" si="0"/>
        <v>10403</v>
      </c>
      <c r="J10" s="12">
        <f t="shared" si="0"/>
        <v>98250</v>
      </c>
      <c r="K10" s="12">
        <f t="shared" si="0"/>
        <v>50344</v>
      </c>
      <c r="L10" s="299" t="s">
        <v>332</v>
      </c>
      <c r="M10" s="12">
        <f>SUM(M12:M30)</f>
        <v>2396</v>
      </c>
      <c r="N10" s="12">
        <f t="shared" ref="N10:AN10" si="1">SUM(N12:N30)</f>
        <v>1098</v>
      </c>
      <c r="O10" s="12">
        <f t="shared" si="1"/>
        <v>1662</v>
      </c>
      <c r="P10" s="12">
        <f t="shared" si="1"/>
        <v>822</v>
      </c>
      <c r="Q10" s="12">
        <f t="shared" si="1"/>
        <v>1387</v>
      </c>
      <c r="R10" s="12">
        <f t="shared" si="1"/>
        <v>734</v>
      </c>
      <c r="S10" s="12">
        <f t="shared" si="1"/>
        <v>2970</v>
      </c>
      <c r="T10" s="12">
        <f t="shared" si="1"/>
        <v>1625</v>
      </c>
      <c r="U10" s="12">
        <f t="shared" si="1"/>
        <v>8415</v>
      </c>
      <c r="V10" s="12">
        <f t="shared" si="1"/>
        <v>4279</v>
      </c>
      <c r="W10" s="299" t="s">
        <v>332</v>
      </c>
      <c r="X10" s="12">
        <f t="shared" si="1"/>
        <v>792</v>
      </c>
      <c r="Y10" s="12">
        <f t="shared" si="1"/>
        <v>704</v>
      </c>
      <c r="Z10" s="12">
        <f t="shared" si="1"/>
        <v>668</v>
      </c>
      <c r="AA10" s="12">
        <f t="shared" si="1"/>
        <v>593</v>
      </c>
      <c r="AB10" s="12">
        <f t="shared" si="1"/>
        <v>2757</v>
      </c>
      <c r="AC10" s="12">
        <f t="shared" si="1"/>
        <v>2708</v>
      </c>
      <c r="AD10" s="12">
        <f t="shared" si="1"/>
        <v>2502</v>
      </c>
      <c r="AE10" s="12">
        <f t="shared" si="1"/>
        <v>206</v>
      </c>
      <c r="AF10" s="12">
        <f t="shared" si="1"/>
        <v>14</v>
      </c>
      <c r="AG10" s="12">
        <f t="shared" si="1"/>
        <v>21</v>
      </c>
      <c r="AH10" s="12">
        <f t="shared" si="1"/>
        <v>0</v>
      </c>
      <c r="AI10" s="12">
        <f t="shared" si="1"/>
        <v>5429</v>
      </c>
      <c r="AJ10" s="12">
        <f t="shared" si="1"/>
        <v>5464</v>
      </c>
      <c r="AK10" s="12">
        <f t="shared" si="1"/>
        <v>676</v>
      </c>
      <c r="AL10" s="12">
        <f t="shared" si="1"/>
        <v>539</v>
      </c>
      <c r="AM10" s="12">
        <f t="shared" si="1"/>
        <v>538</v>
      </c>
      <c r="AN10" s="12">
        <f t="shared" si="1"/>
        <v>1</v>
      </c>
    </row>
    <row r="11" spans="1:40" ht="13" x14ac:dyDescent="0.3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2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298"/>
      <c r="X11" s="98"/>
      <c r="Y11" s="98"/>
      <c r="Z11" s="98"/>
      <c r="AA11" s="98"/>
      <c r="AB11" s="98"/>
      <c r="AC11" s="98"/>
      <c r="AD11" s="98"/>
      <c r="AE11" s="98"/>
      <c r="AF11" s="98"/>
      <c r="AG11" s="12"/>
      <c r="AH11" s="98"/>
      <c r="AI11" s="98"/>
      <c r="AJ11" s="98"/>
      <c r="AK11" s="98"/>
      <c r="AL11" s="207"/>
      <c r="AM11" s="102"/>
      <c r="AN11" s="102"/>
    </row>
    <row r="12" spans="1:40" ht="15" customHeight="1" x14ac:dyDescent="0.3">
      <c r="A12" s="98" t="s">
        <v>513</v>
      </c>
      <c r="B12" s="98">
        <v>11647</v>
      </c>
      <c r="C12" s="98">
        <v>5925</v>
      </c>
      <c r="D12" s="98">
        <v>8486</v>
      </c>
      <c r="E12" s="98">
        <v>4390</v>
      </c>
      <c r="F12" s="98">
        <v>8350</v>
      </c>
      <c r="G12" s="98">
        <v>4313</v>
      </c>
      <c r="H12" s="98">
        <v>8098</v>
      </c>
      <c r="I12" s="98">
        <v>4335</v>
      </c>
      <c r="J12" s="99">
        <f>B12+D12+F12+H12</f>
        <v>36581</v>
      </c>
      <c r="K12" s="99">
        <f>+C12++E12+G12+I12</f>
        <v>18963</v>
      </c>
      <c r="L12" s="298" t="s">
        <v>513</v>
      </c>
      <c r="M12" s="98">
        <v>722</v>
      </c>
      <c r="N12" s="98">
        <v>333</v>
      </c>
      <c r="O12" s="98">
        <v>529</v>
      </c>
      <c r="P12" s="98">
        <v>243</v>
      </c>
      <c r="Q12" s="98">
        <v>437</v>
      </c>
      <c r="R12" s="98">
        <v>216</v>
      </c>
      <c r="S12" s="98">
        <v>959</v>
      </c>
      <c r="T12" s="98">
        <v>530</v>
      </c>
      <c r="U12" s="98">
        <f t="shared" ref="U12:V14" si="2">M12+O12+Q12+S12</f>
        <v>2647</v>
      </c>
      <c r="V12" s="98">
        <f t="shared" si="2"/>
        <v>1322</v>
      </c>
      <c r="W12" s="404" t="s">
        <v>513</v>
      </c>
      <c r="X12" s="98">
        <v>265</v>
      </c>
      <c r="Y12" s="98">
        <v>218</v>
      </c>
      <c r="Z12" s="98">
        <v>248</v>
      </c>
      <c r="AA12" s="98">
        <v>219</v>
      </c>
      <c r="AB12" s="98">
        <v>950</v>
      </c>
      <c r="AC12" s="98">
        <v>962</v>
      </c>
      <c r="AD12" s="98">
        <v>928</v>
      </c>
      <c r="AE12" s="98">
        <v>34</v>
      </c>
      <c r="AF12" s="98">
        <v>0</v>
      </c>
      <c r="AG12" s="98">
        <v>0</v>
      </c>
      <c r="AH12" s="98">
        <v>0</v>
      </c>
      <c r="AI12" s="98">
        <v>2118</v>
      </c>
      <c r="AJ12" s="98">
        <v>2118</v>
      </c>
      <c r="AK12" s="98">
        <v>350</v>
      </c>
      <c r="AL12" s="98">
        <v>163</v>
      </c>
      <c r="AM12" s="102">
        <v>163</v>
      </c>
      <c r="AN12" s="102"/>
    </row>
    <row r="13" spans="1:40" ht="15" customHeight="1" x14ac:dyDescent="0.3">
      <c r="A13" s="98" t="s">
        <v>112</v>
      </c>
      <c r="B13" s="98">
        <v>4512</v>
      </c>
      <c r="C13" s="98">
        <v>2237</v>
      </c>
      <c r="D13" s="98">
        <v>3266</v>
      </c>
      <c r="E13" s="98">
        <v>1684</v>
      </c>
      <c r="F13" s="98">
        <v>2910</v>
      </c>
      <c r="G13" s="98">
        <v>1511</v>
      </c>
      <c r="H13" s="98">
        <v>2490</v>
      </c>
      <c r="I13" s="98">
        <v>1309</v>
      </c>
      <c r="J13" s="99">
        <f>B13+D13+F13+H13</f>
        <v>13178</v>
      </c>
      <c r="K13" s="99">
        <f>+C13++E13+G13+I13</f>
        <v>6741</v>
      </c>
      <c r="L13" s="298" t="s">
        <v>112</v>
      </c>
      <c r="M13" s="98">
        <v>253</v>
      </c>
      <c r="N13" s="98">
        <v>120</v>
      </c>
      <c r="O13" s="98">
        <v>174</v>
      </c>
      <c r="P13" s="98">
        <v>93</v>
      </c>
      <c r="Q13" s="98">
        <v>185</v>
      </c>
      <c r="R13" s="98">
        <v>99</v>
      </c>
      <c r="S13" s="98">
        <v>345</v>
      </c>
      <c r="T13" s="98">
        <v>187</v>
      </c>
      <c r="U13" s="98">
        <f t="shared" si="2"/>
        <v>957</v>
      </c>
      <c r="V13" s="98">
        <f t="shared" si="2"/>
        <v>499</v>
      </c>
      <c r="W13" s="404" t="s">
        <v>112</v>
      </c>
      <c r="X13" s="98">
        <v>117</v>
      </c>
      <c r="Y13" s="98">
        <v>97</v>
      </c>
      <c r="Z13" s="98">
        <v>86</v>
      </c>
      <c r="AA13" s="98">
        <v>74</v>
      </c>
      <c r="AB13" s="98">
        <v>374</v>
      </c>
      <c r="AC13" s="98">
        <v>390</v>
      </c>
      <c r="AD13" s="98">
        <v>296</v>
      </c>
      <c r="AE13" s="98">
        <v>94</v>
      </c>
      <c r="AF13" s="98">
        <v>10</v>
      </c>
      <c r="AG13" s="98">
        <v>0</v>
      </c>
      <c r="AH13" s="98">
        <v>0</v>
      </c>
      <c r="AI13" s="98">
        <v>831</v>
      </c>
      <c r="AJ13" s="98">
        <v>841</v>
      </c>
      <c r="AK13" s="98">
        <v>110</v>
      </c>
      <c r="AL13" s="98">
        <v>85</v>
      </c>
      <c r="AM13" s="102">
        <v>85</v>
      </c>
      <c r="AN13" s="102"/>
    </row>
    <row r="14" spans="1:40" ht="15" customHeight="1" x14ac:dyDescent="0.3">
      <c r="A14" s="98" t="s">
        <v>113</v>
      </c>
      <c r="B14" s="98">
        <v>2609</v>
      </c>
      <c r="C14" s="98">
        <v>1276</v>
      </c>
      <c r="D14" s="98">
        <v>1812</v>
      </c>
      <c r="E14" s="98">
        <v>913</v>
      </c>
      <c r="F14" s="98">
        <v>1643</v>
      </c>
      <c r="G14" s="98">
        <v>866</v>
      </c>
      <c r="H14" s="98">
        <v>1409</v>
      </c>
      <c r="I14" s="98">
        <v>719</v>
      </c>
      <c r="J14" s="99">
        <f>B14+D14+F14+H14</f>
        <v>7473</v>
      </c>
      <c r="K14" s="99">
        <f>+C14++E14+G14+I14</f>
        <v>3774</v>
      </c>
      <c r="L14" s="298" t="s">
        <v>113</v>
      </c>
      <c r="M14" s="98">
        <v>180</v>
      </c>
      <c r="N14" s="98">
        <v>75</v>
      </c>
      <c r="O14" s="98">
        <v>100</v>
      </c>
      <c r="P14" s="98">
        <v>50</v>
      </c>
      <c r="Q14" s="98">
        <v>65</v>
      </c>
      <c r="R14" s="98">
        <v>40</v>
      </c>
      <c r="S14" s="98">
        <v>280</v>
      </c>
      <c r="T14" s="98">
        <v>150</v>
      </c>
      <c r="U14" s="98">
        <f t="shared" si="2"/>
        <v>625</v>
      </c>
      <c r="V14" s="98">
        <f t="shared" si="2"/>
        <v>315</v>
      </c>
      <c r="W14" s="404" t="s">
        <v>113</v>
      </c>
      <c r="X14" s="98">
        <v>69</v>
      </c>
      <c r="Y14" s="98">
        <v>99</v>
      </c>
      <c r="Z14" s="98">
        <v>46</v>
      </c>
      <c r="AA14" s="98">
        <v>44</v>
      </c>
      <c r="AB14" s="98">
        <v>258</v>
      </c>
      <c r="AC14" s="98">
        <v>205</v>
      </c>
      <c r="AD14" s="98">
        <v>204</v>
      </c>
      <c r="AE14" s="98">
        <v>1</v>
      </c>
      <c r="AF14" s="98">
        <v>3</v>
      </c>
      <c r="AG14" s="98">
        <v>0</v>
      </c>
      <c r="AH14" s="98">
        <v>0</v>
      </c>
      <c r="AI14" s="98">
        <v>468</v>
      </c>
      <c r="AJ14" s="98">
        <v>471</v>
      </c>
      <c r="AK14" s="98">
        <v>38</v>
      </c>
      <c r="AL14" s="98">
        <v>43</v>
      </c>
      <c r="AM14" s="102">
        <v>43</v>
      </c>
      <c r="AN14" s="102"/>
    </row>
    <row r="15" spans="1:40" ht="15" customHeight="1" x14ac:dyDescent="0.3">
      <c r="A15" s="98" t="s">
        <v>107</v>
      </c>
      <c r="B15" s="98">
        <v>752</v>
      </c>
      <c r="C15" s="98">
        <v>384</v>
      </c>
      <c r="D15" s="98">
        <v>442</v>
      </c>
      <c r="E15" s="98">
        <v>246</v>
      </c>
      <c r="F15" s="98">
        <v>394</v>
      </c>
      <c r="G15" s="98">
        <v>203</v>
      </c>
      <c r="H15" s="98">
        <v>379</v>
      </c>
      <c r="I15" s="98">
        <v>189</v>
      </c>
      <c r="J15" s="99">
        <f t="shared" ref="J15:J30" si="3">B15+D15+F15+H15</f>
        <v>1967</v>
      </c>
      <c r="K15" s="99">
        <f t="shared" ref="K15:K30" si="4">+C15++E15+G15+I15</f>
        <v>1022</v>
      </c>
      <c r="L15" s="298" t="s">
        <v>107</v>
      </c>
      <c r="M15" s="98">
        <v>102</v>
      </c>
      <c r="N15" s="98">
        <v>52</v>
      </c>
      <c r="O15" s="98">
        <v>45</v>
      </c>
      <c r="P15" s="98">
        <v>25</v>
      </c>
      <c r="Q15" s="98">
        <v>25</v>
      </c>
      <c r="R15" s="98">
        <v>11</v>
      </c>
      <c r="S15" s="98">
        <v>59</v>
      </c>
      <c r="T15" s="98">
        <v>33</v>
      </c>
      <c r="U15" s="98">
        <f t="shared" ref="U15:U30" si="5">M15+O15+Q15+S15</f>
        <v>231</v>
      </c>
      <c r="V15" s="98">
        <f t="shared" ref="V15:V30" si="6">N15+P15+R15+T15</f>
        <v>121</v>
      </c>
      <c r="W15" s="298" t="s">
        <v>107</v>
      </c>
      <c r="X15" s="98">
        <v>17</v>
      </c>
      <c r="Y15" s="98">
        <v>14</v>
      </c>
      <c r="Z15" s="98">
        <v>13</v>
      </c>
      <c r="AA15" s="98">
        <v>11</v>
      </c>
      <c r="AB15" s="98">
        <v>55</v>
      </c>
      <c r="AC15" s="98">
        <v>57</v>
      </c>
      <c r="AD15" s="98">
        <v>50</v>
      </c>
      <c r="AE15" s="98">
        <v>7</v>
      </c>
      <c r="AF15" s="98">
        <v>0</v>
      </c>
      <c r="AG15" s="98">
        <v>0</v>
      </c>
      <c r="AH15" s="98">
        <v>0</v>
      </c>
      <c r="AI15" s="98">
        <v>103</v>
      </c>
      <c r="AJ15" s="98">
        <v>103</v>
      </c>
      <c r="AK15" s="98">
        <v>16</v>
      </c>
      <c r="AL15" s="98">
        <v>12</v>
      </c>
      <c r="AM15" s="102">
        <v>12</v>
      </c>
      <c r="AN15" s="102"/>
    </row>
    <row r="16" spans="1:40" ht="15" customHeight="1" x14ac:dyDescent="0.3">
      <c r="A16" s="98" t="s">
        <v>108</v>
      </c>
      <c r="B16" s="98">
        <v>2354</v>
      </c>
      <c r="C16" s="98">
        <v>1170</v>
      </c>
      <c r="D16" s="98">
        <v>1730</v>
      </c>
      <c r="E16" s="98">
        <v>852</v>
      </c>
      <c r="F16" s="98">
        <v>1614</v>
      </c>
      <c r="G16" s="98">
        <v>859</v>
      </c>
      <c r="H16" s="98">
        <v>1542</v>
      </c>
      <c r="I16" s="98">
        <v>804</v>
      </c>
      <c r="J16" s="99">
        <f t="shared" si="3"/>
        <v>7240</v>
      </c>
      <c r="K16" s="99">
        <f t="shared" si="4"/>
        <v>3685</v>
      </c>
      <c r="L16" s="298" t="s">
        <v>108</v>
      </c>
      <c r="M16" s="98">
        <v>171</v>
      </c>
      <c r="N16" s="98">
        <v>71</v>
      </c>
      <c r="O16" s="98">
        <v>113</v>
      </c>
      <c r="P16" s="98">
        <v>46</v>
      </c>
      <c r="Q16" s="98">
        <v>91</v>
      </c>
      <c r="R16" s="98">
        <v>40</v>
      </c>
      <c r="S16" s="98">
        <v>195</v>
      </c>
      <c r="T16" s="98">
        <v>103</v>
      </c>
      <c r="U16" s="98">
        <f t="shared" si="5"/>
        <v>570</v>
      </c>
      <c r="V16" s="98">
        <f t="shared" si="6"/>
        <v>260</v>
      </c>
      <c r="W16" s="298" t="s">
        <v>108</v>
      </c>
      <c r="X16" s="98">
        <v>66</v>
      </c>
      <c r="Y16" s="98">
        <v>63</v>
      </c>
      <c r="Z16" s="98">
        <v>57</v>
      </c>
      <c r="AA16" s="98">
        <v>55</v>
      </c>
      <c r="AB16" s="98">
        <v>241</v>
      </c>
      <c r="AC16" s="98">
        <v>244</v>
      </c>
      <c r="AD16" s="98">
        <v>237</v>
      </c>
      <c r="AE16" s="98">
        <v>7</v>
      </c>
      <c r="AF16" s="98">
        <v>1</v>
      </c>
      <c r="AG16" s="98">
        <v>0</v>
      </c>
      <c r="AH16" s="98">
        <v>0</v>
      </c>
      <c r="AI16" s="98">
        <v>522</v>
      </c>
      <c r="AJ16" s="98">
        <v>523</v>
      </c>
      <c r="AK16" s="98">
        <v>52</v>
      </c>
      <c r="AL16" s="98">
        <v>58</v>
      </c>
      <c r="AM16" s="102">
        <v>58</v>
      </c>
      <c r="AN16" s="102"/>
    </row>
    <row r="17" spans="1:40" ht="15" customHeight="1" x14ac:dyDescent="0.3">
      <c r="A17" s="98" t="s">
        <v>109</v>
      </c>
      <c r="B17" s="98">
        <v>784</v>
      </c>
      <c r="C17" s="98">
        <v>446</v>
      </c>
      <c r="D17" s="98">
        <v>534</v>
      </c>
      <c r="E17" s="98">
        <v>257</v>
      </c>
      <c r="F17" s="98">
        <v>476</v>
      </c>
      <c r="G17" s="98">
        <v>270</v>
      </c>
      <c r="H17" s="98">
        <v>400</v>
      </c>
      <c r="I17" s="98">
        <v>216</v>
      </c>
      <c r="J17" s="99">
        <f t="shared" si="3"/>
        <v>2194</v>
      </c>
      <c r="K17" s="99">
        <f t="shared" si="4"/>
        <v>1189</v>
      </c>
      <c r="L17" s="298" t="s">
        <v>109</v>
      </c>
      <c r="M17" s="98">
        <v>38</v>
      </c>
      <c r="N17" s="98">
        <v>19</v>
      </c>
      <c r="O17" s="98">
        <v>28</v>
      </c>
      <c r="P17" s="98">
        <v>17</v>
      </c>
      <c r="Q17" s="98">
        <v>53</v>
      </c>
      <c r="R17" s="98">
        <v>36</v>
      </c>
      <c r="S17" s="98">
        <v>91</v>
      </c>
      <c r="T17" s="98">
        <v>58</v>
      </c>
      <c r="U17" s="98">
        <f t="shared" si="5"/>
        <v>210</v>
      </c>
      <c r="V17" s="98">
        <f t="shared" si="6"/>
        <v>130</v>
      </c>
      <c r="W17" s="298" t="s">
        <v>109</v>
      </c>
      <c r="X17" s="98">
        <v>21</v>
      </c>
      <c r="Y17" s="98">
        <v>17</v>
      </c>
      <c r="Z17" s="98">
        <v>15</v>
      </c>
      <c r="AA17" s="98">
        <v>18</v>
      </c>
      <c r="AB17" s="98">
        <v>71</v>
      </c>
      <c r="AC17" s="98">
        <v>73</v>
      </c>
      <c r="AD17" s="98">
        <v>68</v>
      </c>
      <c r="AE17" s="98">
        <v>5</v>
      </c>
      <c r="AF17" s="98">
        <v>0</v>
      </c>
      <c r="AG17" s="98">
        <v>0</v>
      </c>
      <c r="AH17" s="98">
        <v>0</v>
      </c>
      <c r="AI17" s="98">
        <v>90</v>
      </c>
      <c r="AJ17" s="98">
        <v>90</v>
      </c>
      <c r="AK17" s="98">
        <v>6</v>
      </c>
      <c r="AL17" s="98">
        <v>18</v>
      </c>
      <c r="AM17" s="102">
        <v>18</v>
      </c>
      <c r="AN17" s="102"/>
    </row>
    <row r="18" spans="1:40" ht="15" customHeight="1" x14ac:dyDescent="0.3">
      <c r="A18" s="98" t="s">
        <v>110</v>
      </c>
      <c r="B18" s="98">
        <v>431</v>
      </c>
      <c r="C18" s="98">
        <v>223</v>
      </c>
      <c r="D18" s="98">
        <v>336</v>
      </c>
      <c r="E18" s="98">
        <v>174</v>
      </c>
      <c r="F18" s="98">
        <v>267</v>
      </c>
      <c r="G18" s="98">
        <v>154</v>
      </c>
      <c r="H18" s="98">
        <v>185</v>
      </c>
      <c r="I18" s="98">
        <v>104</v>
      </c>
      <c r="J18" s="99">
        <f t="shared" si="3"/>
        <v>1219</v>
      </c>
      <c r="K18" s="99">
        <f t="shared" si="4"/>
        <v>655</v>
      </c>
      <c r="L18" s="298" t="s">
        <v>110</v>
      </c>
      <c r="M18" s="98">
        <v>50</v>
      </c>
      <c r="N18" s="98">
        <v>28</v>
      </c>
      <c r="O18" s="98">
        <v>55</v>
      </c>
      <c r="P18" s="98">
        <v>34</v>
      </c>
      <c r="Q18" s="98">
        <v>53</v>
      </c>
      <c r="R18" s="98">
        <v>32</v>
      </c>
      <c r="S18" s="98">
        <v>16</v>
      </c>
      <c r="T18" s="98">
        <v>8</v>
      </c>
      <c r="U18" s="98">
        <f t="shared" si="5"/>
        <v>174</v>
      </c>
      <c r="V18" s="98">
        <f t="shared" si="6"/>
        <v>102</v>
      </c>
      <c r="W18" s="298" t="s">
        <v>110</v>
      </c>
      <c r="X18" s="98">
        <v>10</v>
      </c>
      <c r="Y18" s="98">
        <v>9</v>
      </c>
      <c r="Z18" s="98">
        <v>8</v>
      </c>
      <c r="AA18" s="98">
        <v>7</v>
      </c>
      <c r="AB18" s="98">
        <v>34</v>
      </c>
      <c r="AC18" s="98">
        <v>34</v>
      </c>
      <c r="AD18" s="98">
        <v>28</v>
      </c>
      <c r="AE18" s="98">
        <v>6</v>
      </c>
      <c r="AF18" s="98">
        <v>0</v>
      </c>
      <c r="AG18" s="98">
        <v>0</v>
      </c>
      <c r="AH18" s="98">
        <v>0</v>
      </c>
      <c r="AI18" s="98">
        <v>58</v>
      </c>
      <c r="AJ18" s="98">
        <v>58</v>
      </c>
      <c r="AK18" s="98">
        <v>5</v>
      </c>
      <c r="AL18" s="98">
        <v>8</v>
      </c>
      <c r="AM18" s="102">
        <v>8</v>
      </c>
      <c r="AN18" s="102"/>
    </row>
    <row r="19" spans="1:40" ht="15" customHeight="1" x14ac:dyDescent="0.3">
      <c r="A19" s="98" t="s">
        <v>111</v>
      </c>
      <c r="B19" s="98">
        <v>346</v>
      </c>
      <c r="C19" s="98">
        <v>166</v>
      </c>
      <c r="D19" s="98">
        <v>212</v>
      </c>
      <c r="E19" s="98">
        <v>110</v>
      </c>
      <c r="F19" s="98">
        <v>169</v>
      </c>
      <c r="G19" s="98">
        <v>90</v>
      </c>
      <c r="H19" s="98">
        <v>166</v>
      </c>
      <c r="I19" s="98">
        <v>88</v>
      </c>
      <c r="J19" s="99">
        <f t="shared" si="3"/>
        <v>893</v>
      </c>
      <c r="K19" s="99">
        <f t="shared" si="4"/>
        <v>454</v>
      </c>
      <c r="L19" s="298" t="s">
        <v>111</v>
      </c>
      <c r="M19" s="98">
        <v>56</v>
      </c>
      <c r="N19" s="98">
        <v>28</v>
      </c>
      <c r="O19" s="98">
        <v>23</v>
      </c>
      <c r="P19" s="98">
        <v>8</v>
      </c>
      <c r="Q19" s="98">
        <v>21</v>
      </c>
      <c r="R19" s="98">
        <v>12</v>
      </c>
      <c r="S19" s="98">
        <v>43</v>
      </c>
      <c r="T19" s="98">
        <v>23</v>
      </c>
      <c r="U19" s="98">
        <f t="shared" si="5"/>
        <v>143</v>
      </c>
      <c r="V19" s="98">
        <f t="shared" si="6"/>
        <v>71</v>
      </c>
      <c r="W19" s="298" t="s">
        <v>111</v>
      </c>
      <c r="X19" s="98">
        <v>10</v>
      </c>
      <c r="Y19" s="98">
        <v>9</v>
      </c>
      <c r="Z19" s="98">
        <v>7</v>
      </c>
      <c r="AA19" s="98">
        <v>8</v>
      </c>
      <c r="AB19" s="98">
        <v>34</v>
      </c>
      <c r="AC19" s="98">
        <v>31</v>
      </c>
      <c r="AD19" s="98">
        <v>24</v>
      </c>
      <c r="AE19" s="98">
        <v>7</v>
      </c>
      <c r="AF19" s="98">
        <v>0</v>
      </c>
      <c r="AG19" s="98">
        <v>0</v>
      </c>
      <c r="AH19" s="98">
        <v>0</v>
      </c>
      <c r="AI19" s="98">
        <v>50</v>
      </c>
      <c r="AJ19" s="98">
        <v>50</v>
      </c>
      <c r="AK19" s="98">
        <v>4</v>
      </c>
      <c r="AL19" s="98">
        <v>8</v>
      </c>
      <c r="AM19" s="102">
        <v>8</v>
      </c>
      <c r="AN19" s="102"/>
    </row>
    <row r="20" spans="1:40" ht="15" customHeight="1" x14ac:dyDescent="0.3">
      <c r="A20" s="98" t="s">
        <v>115</v>
      </c>
      <c r="B20" s="98">
        <v>818</v>
      </c>
      <c r="C20" s="98">
        <v>409</v>
      </c>
      <c r="D20" s="98">
        <v>387</v>
      </c>
      <c r="E20" s="98">
        <v>192</v>
      </c>
      <c r="F20" s="98">
        <v>366</v>
      </c>
      <c r="G20" s="98">
        <v>170</v>
      </c>
      <c r="H20" s="98">
        <v>303</v>
      </c>
      <c r="I20" s="98">
        <v>155</v>
      </c>
      <c r="J20" s="99">
        <f t="shared" si="3"/>
        <v>1874</v>
      </c>
      <c r="K20" s="99">
        <f t="shared" si="4"/>
        <v>926</v>
      </c>
      <c r="L20" s="298" t="s">
        <v>115</v>
      </c>
      <c r="M20" s="98">
        <v>101</v>
      </c>
      <c r="N20" s="98">
        <v>53</v>
      </c>
      <c r="O20" s="98">
        <v>40</v>
      </c>
      <c r="P20" s="98">
        <v>25</v>
      </c>
      <c r="Q20" s="98">
        <v>37</v>
      </c>
      <c r="R20" s="98">
        <v>23</v>
      </c>
      <c r="S20" s="98">
        <v>62</v>
      </c>
      <c r="T20" s="98">
        <v>31</v>
      </c>
      <c r="U20" s="98">
        <f t="shared" si="5"/>
        <v>240</v>
      </c>
      <c r="V20" s="98">
        <f t="shared" si="6"/>
        <v>132</v>
      </c>
      <c r="W20" s="298" t="s">
        <v>115</v>
      </c>
      <c r="X20" s="98">
        <v>17</v>
      </c>
      <c r="Y20" s="98">
        <v>13</v>
      </c>
      <c r="Z20" s="98">
        <v>11</v>
      </c>
      <c r="AA20" s="98">
        <v>11</v>
      </c>
      <c r="AB20" s="98">
        <v>52</v>
      </c>
      <c r="AC20" s="98">
        <v>53</v>
      </c>
      <c r="AD20" s="98">
        <v>50</v>
      </c>
      <c r="AE20" s="98">
        <v>3</v>
      </c>
      <c r="AF20" s="98">
        <v>0</v>
      </c>
      <c r="AG20" s="98">
        <v>6</v>
      </c>
      <c r="AH20" s="98">
        <v>0</v>
      </c>
      <c r="AI20" s="98">
        <v>67</v>
      </c>
      <c r="AJ20" s="98">
        <v>73</v>
      </c>
      <c r="AK20" s="98">
        <v>7</v>
      </c>
      <c r="AL20" s="98">
        <v>10</v>
      </c>
      <c r="AM20" s="102">
        <v>10</v>
      </c>
      <c r="AN20" s="102"/>
    </row>
    <row r="21" spans="1:40" ht="15" customHeight="1" x14ac:dyDescent="0.3">
      <c r="A21" s="98" t="s">
        <v>116</v>
      </c>
      <c r="B21" s="98">
        <v>2074</v>
      </c>
      <c r="C21" s="98">
        <v>1028</v>
      </c>
      <c r="D21" s="98">
        <v>1454</v>
      </c>
      <c r="E21" s="98">
        <v>757</v>
      </c>
      <c r="F21" s="98">
        <v>1373</v>
      </c>
      <c r="G21" s="98">
        <v>695</v>
      </c>
      <c r="H21" s="98">
        <v>1274</v>
      </c>
      <c r="I21" s="98">
        <v>683</v>
      </c>
      <c r="J21" s="99">
        <f t="shared" si="3"/>
        <v>6175</v>
      </c>
      <c r="K21" s="99">
        <f t="shared" si="4"/>
        <v>3163</v>
      </c>
      <c r="L21" s="298" t="s">
        <v>116</v>
      </c>
      <c r="M21" s="98">
        <v>171</v>
      </c>
      <c r="N21" s="98">
        <v>65</v>
      </c>
      <c r="O21" s="98">
        <v>131</v>
      </c>
      <c r="P21" s="98">
        <v>67</v>
      </c>
      <c r="Q21" s="98">
        <v>69</v>
      </c>
      <c r="R21" s="98">
        <v>33</v>
      </c>
      <c r="S21" s="98">
        <v>205</v>
      </c>
      <c r="T21" s="98">
        <v>107</v>
      </c>
      <c r="U21" s="98">
        <f t="shared" si="5"/>
        <v>576</v>
      </c>
      <c r="V21" s="98">
        <f t="shared" si="6"/>
        <v>272</v>
      </c>
      <c r="W21" s="298" t="s">
        <v>116</v>
      </c>
      <c r="X21" s="98">
        <v>46</v>
      </c>
      <c r="Y21" s="98">
        <v>37</v>
      </c>
      <c r="Z21" s="98">
        <v>57</v>
      </c>
      <c r="AA21" s="98">
        <v>36</v>
      </c>
      <c r="AB21" s="98">
        <v>176</v>
      </c>
      <c r="AC21" s="98">
        <v>149</v>
      </c>
      <c r="AD21" s="98">
        <v>148</v>
      </c>
      <c r="AE21" s="98">
        <v>1</v>
      </c>
      <c r="AF21" s="98">
        <v>0</v>
      </c>
      <c r="AG21" s="98">
        <v>0</v>
      </c>
      <c r="AH21" s="98">
        <v>0</v>
      </c>
      <c r="AI21" s="98">
        <v>293</v>
      </c>
      <c r="AJ21" s="98">
        <v>293</v>
      </c>
      <c r="AK21" s="98">
        <v>17</v>
      </c>
      <c r="AL21" s="98">
        <v>25</v>
      </c>
      <c r="AM21" s="102">
        <v>25</v>
      </c>
      <c r="AN21" s="102"/>
    </row>
    <row r="22" spans="1:40" ht="15" customHeight="1" x14ac:dyDescent="0.3">
      <c r="A22" s="98" t="s">
        <v>117</v>
      </c>
      <c r="B22" s="98">
        <v>953</v>
      </c>
      <c r="C22" s="98">
        <v>455</v>
      </c>
      <c r="D22" s="98">
        <v>570</v>
      </c>
      <c r="E22" s="98">
        <v>277</v>
      </c>
      <c r="F22" s="98">
        <v>464</v>
      </c>
      <c r="G22" s="98">
        <v>249</v>
      </c>
      <c r="H22" s="98">
        <v>334</v>
      </c>
      <c r="I22" s="98">
        <v>166</v>
      </c>
      <c r="J22" s="99">
        <f t="shared" si="3"/>
        <v>2321</v>
      </c>
      <c r="K22" s="99">
        <f t="shared" si="4"/>
        <v>1147</v>
      </c>
      <c r="L22" s="298" t="s">
        <v>117</v>
      </c>
      <c r="M22" s="98">
        <v>39</v>
      </c>
      <c r="N22" s="98">
        <v>19</v>
      </c>
      <c r="O22" s="98">
        <v>18</v>
      </c>
      <c r="P22" s="98">
        <v>10</v>
      </c>
      <c r="Q22" s="98">
        <v>38</v>
      </c>
      <c r="R22" s="98">
        <v>19</v>
      </c>
      <c r="S22" s="98">
        <v>63</v>
      </c>
      <c r="T22" s="98">
        <v>36</v>
      </c>
      <c r="U22" s="98">
        <f t="shared" si="5"/>
        <v>158</v>
      </c>
      <c r="V22" s="98">
        <f t="shared" si="6"/>
        <v>84</v>
      </c>
      <c r="W22" s="298" t="s">
        <v>117</v>
      </c>
      <c r="X22" s="98">
        <v>19</v>
      </c>
      <c r="Y22" s="98">
        <v>16</v>
      </c>
      <c r="Z22" s="98">
        <v>14</v>
      </c>
      <c r="AA22" s="98">
        <v>12</v>
      </c>
      <c r="AB22" s="98">
        <v>61</v>
      </c>
      <c r="AC22" s="98">
        <v>63</v>
      </c>
      <c r="AD22" s="98">
        <v>54</v>
      </c>
      <c r="AE22" s="98">
        <v>9</v>
      </c>
      <c r="AF22" s="98">
        <v>0</v>
      </c>
      <c r="AG22" s="98">
        <v>5</v>
      </c>
      <c r="AH22" s="98">
        <v>0</v>
      </c>
      <c r="AI22" s="98">
        <v>117</v>
      </c>
      <c r="AJ22" s="98">
        <v>122</v>
      </c>
      <c r="AK22" s="98">
        <v>10</v>
      </c>
      <c r="AL22" s="98">
        <v>17</v>
      </c>
      <c r="AM22" s="102">
        <v>17</v>
      </c>
      <c r="AN22" s="102"/>
    </row>
    <row r="23" spans="1:40" ht="15" customHeight="1" x14ac:dyDescent="0.3">
      <c r="A23" s="98" t="s">
        <v>118</v>
      </c>
      <c r="B23" s="98">
        <v>1072</v>
      </c>
      <c r="C23" s="98">
        <v>551</v>
      </c>
      <c r="D23" s="98">
        <v>775</v>
      </c>
      <c r="E23" s="98">
        <v>406</v>
      </c>
      <c r="F23" s="98">
        <v>649</v>
      </c>
      <c r="G23" s="98">
        <v>330</v>
      </c>
      <c r="H23" s="98">
        <v>602</v>
      </c>
      <c r="I23" s="98">
        <v>316</v>
      </c>
      <c r="J23" s="99">
        <f t="shared" si="3"/>
        <v>3098</v>
      </c>
      <c r="K23" s="99">
        <f t="shared" si="4"/>
        <v>1603</v>
      </c>
      <c r="L23" s="298" t="s">
        <v>118</v>
      </c>
      <c r="M23" s="98">
        <v>136</v>
      </c>
      <c r="N23" s="98">
        <v>57</v>
      </c>
      <c r="O23" s="98">
        <v>139</v>
      </c>
      <c r="P23" s="98">
        <v>81</v>
      </c>
      <c r="Q23" s="98">
        <v>85</v>
      </c>
      <c r="R23" s="98">
        <v>44</v>
      </c>
      <c r="S23" s="98">
        <v>140</v>
      </c>
      <c r="T23" s="98">
        <v>77</v>
      </c>
      <c r="U23" s="98">
        <f t="shared" si="5"/>
        <v>500</v>
      </c>
      <c r="V23" s="98">
        <f t="shared" si="6"/>
        <v>259</v>
      </c>
      <c r="W23" s="298" t="s">
        <v>118</v>
      </c>
      <c r="X23" s="98">
        <v>22</v>
      </c>
      <c r="Y23" s="98">
        <v>18</v>
      </c>
      <c r="Z23" s="98">
        <v>18</v>
      </c>
      <c r="AA23" s="98">
        <v>16</v>
      </c>
      <c r="AB23" s="98">
        <v>74</v>
      </c>
      <c r="AC23" s="98">
        <v>71</v>
      </c>
      <c r="AD23" s="98">
        <v>69</v>
      </c>
      <c r="AE23" s="98">
        <v>2</v>
      </c>
      <c r="AF23" s="98">
        <v>0</v>
      </c>
      <c r="AG23" s="98">
        <v>0</v>
      </c>
      <c r="AH23" s="98">
        <v>0</v>
      </c>
      <c r="AI23" s="98">
        <v>123</v>
      </c>
      <c r="AJ23" s="98">
        <v>123</v>
      </c>
      <c r="AK23" s="98">
        <v>5</v>
      </c>
      <c r="AL23" s="98">
        <v>14</v>
      </c>
      <c r="AM23" s="102">
        <v>14</v>
      </c>
      <c r="AN23" s="102"/>
    </row>
    <row r="24" spans="1:40" ht="15" customHeight="1" x14ac:dyDescent="0.3">
      <c r="A24" s="98" t="s">
        <v>119</v>
      </c>
      <c r="B24" s="98">
        <v>1136</v>
      </c>
      <c r="C24" s="98">
        <v>554</v>
      </c>
      <c r="D24" s="98">
        <v>631</v>
      </c>
      <c r="E24" s="98">
        <v>295</v>
      </c>
      <c r="F24" s="98">
        <v>647</v>
      </c>
      <c r="G24" s="98">
        <v>317</v>
      </c>
      <c r="H24" s="98">
        <v>620</v>
      </c>
      <c r="I24" s="98">
        <v>292</v>
      </c>
      <c r="J24" s="99">
        <f t="shared" si="3"/>
        <v>3034</v>
      </c>
      <c r="K24" s="99">
        <f t="shared" si="4"/>
        <v>1458</v>
      </c>
      <c r="L24" s="298" t="s">
        <v>119</v>
      </c>
      <c r="M24" s="98">
        <v>56</v>
      </c>
      <c r="N24" s="98">
        <v>22</v>
      </c>
      <c r="O24" s="98">
        <v>58</v>
      </c>
      <c r="P24" s="98">
        <v>21</v>
      </c>
      <c r="Q24" s="98">
        <v>42</v>
      </c>
      <c r="R24" s="98">
        <v>25</v>
      </c>
      <c r="S24" s="98">
        <v>119</v>
      </c>
      <c r="T24" s="98">
        <v>67</v>
      </c>
      <c r="U24" s="98">
        <f t="shared" si="5"/>
        <v>275</v>
      </c>
      <c r="V24" s="98">
        <f t="shared" si="6"/>
        <v>135</v>
      </c>
      <c r="W24" s="298" t="s">
        <v>119</v>
      </c>
      <c r="X24" s="98">
        <v>25</v>
      </c>
      <c r="Y24" s="98">
        <v>19</v>
      </c>
      <c r="Z24" s="98">
        <v>17</v>
      </c>
      <c r="AA24" s="98">
        <v>18</v>
      </c>
      <c r="AB24" s="98">
        <v>79</v>
      </c>
      <c r="AC24" s="98">
        <v>78</v>
      </c>
      <c r="AD24" s="98">
        <v>71</v>
      </c>
      <c r="AE24" s="98">
        <v>7</v>
      </c>
      <c r="AF24" s="98">
        <v>0</v>
      </c>
      <c r="AG24" s="98">
        <v>0</v>
      </c>
      <c r="AH24" s="98">
        <v>0</v>
      </c>
      <c r="AI24" s="98">
        <v>114</v>
      </c>
      <c r="AJ24" s="98">
        <v>114</v>
      </c>
      <c r="AK24" s="98">
        <v>9</v>
      </c>
      <c r="AL24" s="98">
        <v>15</v>
      </c>
      <c r="AM24" s="102">
        <v>15</v>
      </c>
      <c r="AN24" s="102"/>
    </row>
    <row r="25" spans="1:40" ht="15" customHeight="1" x14ac:dyDescent="0.3">
      <c r="A25" s="98" t="s">
        <v>120</v>
      </c>
      <c r="B25" s="98">
        <v>995</v>
      </c>
      <c r="C25" s="98">
        <v>481</v>
      </c>
      <c r="D25" s="98">
        <v>530</v>
      </c>
      <c r="E25" s="98">
        <v>267</v>
      </c>
      <c r="F25" s="98">
        <v>523</v>
      </c>
      <c r="G25" s="98">
        <v>303</v>
      </c>
      <c r="H25" s="98">
        <v>402</v>
      </c>
      <c r="I25" s="98">
        <v>209</v>
      </c>
      <c r="J25" s="99">
        <f t="shared" si="3"/>
        <v>2450</v>
      </c>
      <c r="K25" s="99">
        <f t="shared" si="4"/>
        <v>1260</v>
      </c>
      <c r="L25" s="298" t="s">
        <v>120</v>
      </c>
      <c r="M25" s="98">
        <v>72</v>
      </c>
      <c r="N25" s="98">
        <v>28</v>
      </c>
      <c r="O25" s="98">
        <v>63</v>
      </c>
      <c r="P25" s="98">
        <v>31</v>
      </c>
      <c r="Q25" s="98">
        <v>65</v>
      </c>
      <c r="R25" s="98">
        <v>41</v>
      </c>
      <c r="S25" s="98">
        <v>76</v>
      </c>
      <c r="T25" s="98">
        <v>43</v>
      </c>
      <c r="U25" s="98">
        <f t="shared" si="5"/>
        <v>276</v>
      </c>
      <c r="V25" s="98">
        <f t="shared" si="6"/>
        <v>143</v>
      </c>
      <c r="W25" s="298" t="s">
        <v>120</v>
      </c>
      <c r="X25" s="98">
        <v>16</v>
      </c>
      <c r="Y25" s="98">
        <v>13</v>
      </c>
      <c r="Z25" s="98">
        <v>13</v>
      </c>
      <c r="AA25" s="98">
        <v>12</v>
      </c>
      <c r="AB25" s="98">
        <v>54</v>
      </c>
      <c r="AC25" s="98">
        <v>50</v>
      </c>
      <c r="AD25" s="98">
        <v>46</v>
      </c>
      <c r="AE25" s="98">
        <v>4</v>
      </c>
      <c r="AF25" s="98">
        <v>0</v>
      </c>
      <c r="AG25" s="98">
        <v>0</v>
      </c>
      <c r="AH25" s="98">
        <v>0</v>
      </c>
      <c r="AI25" s="98">
        <v>80</v>
      </c>
      <c r="AJ25" s="98">
        <v>80</v>
      </c>
      <c r="AK25" s="98">
        <v>10</v>
      </c>
      <c r="AL25" s="98">
        <v>11</v>
      </c>
      <c r="AM25" s="102">
        <v>11</v>
      </c>
      <c r="AN25" s="102"/>
    </row>
    <row r="26" spans="1:40" ht="15" customHeight="1" x14ac:dyDescent="0.3">
      <c r="A26" s="98" t="s">
        <v>121</v>
      </c>
      <c r="B26" s="98">
        <v>219</v>
      </c>
      <c r="C26" s="98">
        <v>95</v>
      </c>
      <c r="D26" s="98">
        <v>104</v>
      </c>
      <c r="E26" s="98">
        <v>63</v>
      </c>
      <c r="F26" s="98">
        <v>109</v>
      </c>
      <c r="G26" s="98">
        <v>55</v>
      </c>
      <c r="H26" s="98">
        <v>67</v>
      </c>
      <c r="I26" s="98">
        <v>36</v>
      </c>
      <c r="J26" s="99">
        <f t="shared" si="3"/>
        <v>499</v>
      </c>
      <c r="K26" s="99">
        <f t="shared" si="4"/>
        <v>249</v>
      </c>
      <c r="L26" s="298" t="s">
        <v>121</v>
      </c>
      <c r="M26" s="98">
        <v>24</v>
      </c>
      <c r="N26" s="98">
        <v>9</v>
      </c>
      <c r="O26" s="98">
        <v>13</v>
      </c>
      <c r="P26" s="98">
        <v>6</v>
      </c>
      <c r="Q26" s="98">
        <v>16</v>
      </c>
      <c r="R26" s="98">
        <v>5</v>
      </c>
      <c r="S26" s="98">
        <v>12</v>
      </c>
      <c r="T26" s="98">
        <v>8</v>
      </c>
      <c r="U26" s="98">
        <f t="shared" si="5"/>
        <v>65</v>
      </c>
      <c r="V26" s="98">
        <f t="shared" si="6"/>
        <v>28</v>
      </c>
      <c r="W26" s="298" t="s">
        <v>121</v>
      </c>
      <c r="X26" s="98">
        <v>5</v>
      </c>
      <c r="Y26" s="98">
        <v>5</v>
      </c>
      <c r="Z26" s="98">
        <v>5</v>
      </c>
      <c r="AA26" s="98">
        <v>4</v>
      </c>
      <c r="AB26" s="98">
        <v>19</v>
      </c>
      <c r="AC26" s="98">
        <v>19</v>
      </c>
      <c r="AD26" s="98">
        <v>17</v>
      </c>
      <c r="AE26" s="98">
        <v>2</v>
      </c>
      <c r="AF26" s="98">
        <v>0</v>
      </c>
      <c r="AG26" s="98">
        <v>6</v>
      </c>
      <c r="AH26" s="98">
        <v>0</v>
      </c>
      <c r="AI26" s="98">
        <v>27</v>
      </c>
      <c r="AJ26" s="98">
        <v>33</v>
      </c>
      <c r="AK26" s="98">
        <v>0</v>
      </c>
      <c r="AL26" s="98">
        <v>5</v>
      </c>
      <c r="AM26" s="102">
        <v>5</v>
      </c>
      <c r="AN26" s="102"/>
    </row>
    <row r="27" spans="1:40" ht="15" customHeight="1" x14ac:dyDescent="0.3">
      <c r="A27" s="98" t="s">
        <v>122</v>
      </c>
      <c r="B27" s="98">
        <v>574</v>
      </c>
      <c r="C27" s="98">
        <v>306</v>
      </c>
      <c r="D27" s="98">
        <v>419</v>
      </c>
      <c r="E27" s="98">
        <v>204</v>
      </c>
      <c r="F27" s="98">
        <v>401</v>
      </c>
      <c r="G27" s="98">
        <v>213</v>
      </c>
      <c r="H27" s="98">
        <v>313</v>
      </c>
      <c r="I27" s="98">
        <v>167</v>
      </c>
      <c r="J27" s="99">
        <f t="shared" si="3"/>
        <v>1707</v>
      </c>
      <c r="K27" s="99">
        <f t="shared" si="4"/>
        <v>890</v>
      </c>
      <c r="L27" s="298" t="s">
        <v>122</v>
      </c>
      <c r="M27" s="98">
        <v>55</v>
      </c>
      <c r="N27" s="98">
        <v>25</v>
      </c>
      <c r="O27" s="98">
        <v>37</v>
      </c>
      <c r="P27" s="98">
        <v>14</v>
      </c>
      <c r="Q27" s="98">
        <v>25</v>
      </c>
      <c r="R27" s="98">
        <v>13</v>
      </c>
      <c r="S27" s="98">
        <v>57</v>
      </c>
      <c r="T27" s="98">
        <v>33</v>
      </c>
      <c r="U27" s="98">
        <f t="shared" si="5"/>
        <v>174</v>
      </c>
      <c r="V27" s="98">
        <f t="shared" si="6"/>
        <v>85</v>
      </c>
      <c r="W27" s="298" t="s">
        <v>122</v>
      </c>
      <c r="X27" s="98">
        <v>16</v>
      </c>
      <c r="Y27" s="98">
        <v>14</v>
      </c>
      <c r="Z27" s="98">
        <v>14</v>
      </c>
      <c r="AA27" s="98">
        <v>10</v>
      </c>
      <c r="AB27" s="98">
        <v>54</v>
      </c>
      <c r="AC27" s="98">
        <v>54</v>
      </c>
      <c r="AD27" s="98">
        <v>50</v>
      </c>
      <c r="AE27" s="98">
        <v>4</v>
      </c>
      <c r="AF27" s="98">
        <v>0</v>
      </c>
      <c r="AG27" s="98">
        <v>0</v>
      </c>
      <c r="AH27" s="98">
        <v>0</v>
      </c>
      <c r="AI27" s="98">
        <v>89</v>
      </c>
      <c r="AJ27" s="98">
        <v>89</v>
      </c>
      <c r="AK27" s="98">
        <v>3</v>
      </c>
      <c r="AL27" s="98">
        <v>13</v>
      </c>
      <c r="AM27" s="102">
        <v>13</v>
      </c>
      <c r="AN27" s="102"/>
    </row>
    <row r="28" spans="1:40" ht="15" customHeight="1" x14ac:dyDescent="0.3">
      <c r="A28" s="98" t="s">
        <v>546</v>
      </c>
      <c r="B28" s="98">
        <v>772</v>
      </c>
      <c r="C28" s="98">
        <v>399</v>
      </c>
      <c r="D28" s="98">
        <v>529</v>
      </c>
      <c r="E28" s="98">
        <v>263</v>
      </c>
      <c r="F28" s="98">
        <v>488</v>
      </c>
      <c r="G28" s="98">
        <v>247</v>
      </c>
      <c r="H28" s="98">
        <v>462</v>
      </c>
      <c r="I28" s="98">
        <v>219</v>
      </c>
      <c r="J28" s="99">
        <f t="shared" si="3"/>
        <v>2251</v>
      </c>
      <c r="K28" s="99">
        <f t="shared" si="4"/>
        <v>1128</v>
      </c>
      <c r="L28" s="298" t="s">
        <v>546</v>
      </c>
      <c r="M28" s="98">
        <v>87</v>
      </c>
      <c r="N28" s="98">
        <v>50</v>
      </c>
      <c r="O28" s="98">
        <v>68</v>
      </c>
      <c r="P28" s="98">
        <v>37</v>
      </c>
      <c r="Q28" s="98">
        <v>39</v>
      </c>
      <c r="R28" s="98">
        <v>19</v>
      </c>
      <c r="S28" s="98">
        <v>75</v>
      </c>
      <c r="T28" s="98">
        <v>34</v>
      </c>
      <c r="U28" s="98">
        <f t="shared" si="5"/>
        <v>269</v>
      </c>
      <c r="V28" s="98">
        <f t="shared" si="6"/>
        <v>140</v>
      </c>
      <c r="W28" s="298" t="s">
        <v>546</v>
      </c>
      <c r="X28" s="98">
        <v>16</v>
      </c>
      <c r="Y28" s="98">
        <v>13</v>
      </c>
      <c r="Z28" s="98">
        <v>13</v>
      </c>
      <c r="AA28" s="98">
        <v>13</v>
      </c>
      <c r="AB28" s="98">
        <v>55</v>
      </c>
      <c r="AC28" s="98">
        <v>57</v>
      </c>
      <c r="AD28" s="98">
        <v>54</v>
      </c>
      <c r="AE28" s="98">
        <v>3</v>
      </c>
      <c r="AF28" s="98">
        <v>0</v>
      </c>
      <c r="AG28" s="98">
        <v>0</v>
      </c>
      <c r="AH28" s="98">
        <v>0</v>
      </c>
      <c r="AI28" s="98">
        <v>88</v>
      </c>
      <c r="AJ28" s="98">
        <v>88</v>
      </c>
      <c r="AK28" s="98">
        <v>20</v>
      </c>
      <c r="AL28" s="98">
        <v>10</v>
      </c>
      <c r="AM28" s="102">
        <v>10</v>
      </c>
      <c r="AN28" s="102"/>
    </row>
    <row r="29" spans="1:40" ht="15" customHeight="1" x14ac:dyDescent="0.3">
      <c r="A29" s="98" t="s">
        <v>516</v>
      </c>
      <c r="B29" s="98">
        <v>690</v>
      </c>
      <c r="C29" s="98">
        <v>381</v>
      </c>
      <c r="D29" s="98">
        <v>418</v>
      </c>
      <c r="E29" s="98">
        <v>217</v>
      </c>
      <c r="F29" s="98">
        <v>319</v>
      </c>
      <c r="G29" s="98">
        <v>170</v>
      </c>
      <c r="H29" s="98">
        <v>301</v>
      </c>
      <c r="I29" s="98">
        <v>144</v>
      </c>
      <c r="J29" s="99">
        <f t="shared" si="3"/>
        <v>1728</v>
      </c>
      <c r="K29" s="99">
        <f t="shared" si="4"/>
        <v>912</v>
      </c>
      <c r="L29" s="298" t="s">
        <v>516</v>
      </c>
      <c r="M29" s="98">
        <v>43</v>
      </c>
      <c r="N29" s="98">
        <v>23</v>
      </c>
      <c r="O29" s="98">
        <v>16</v>
      </c>
      <c r="P29" s="98">
        <v>9</v>
      </c>
      <c r="Q29" s="98">
        <v>21</v>
      </c>
      <c r="R29" s="98">
        <v>18</v>
      </c>
      <c r="S29" s="98">
        <v>34</v>
      </c>
      <c r="T29" s="98">
        <v>18</v>
      </c>
      <c r="U29" s="98">
        <f t="shared" si="5"/>
        <v>114</v>
      </c>
      <c r="V29" s="98">
        <f t="shared" si="6"/>
        <v>68</v>
      </c>
      <c r="W29" s="298" t="s">
        <v>516</v>
      </c>
      <c r="X29" s="98">
        <v>17</v>
      </c>
      <c r="Y29" s="98">
        <v>15</v>
      </c>
      <c r="Z29" s="98">
        <v>12</v>
      </c>
      <c r="AA29" s="98">
        <v>12</v>
      </c>
      <c r="AB29" s="98">
        <v>56</v>
      </c>
      <c r="AC29" s="98">
        <v>59</v>
      </c>
      <c r="AD29" s="98">
        <v>52</v>
      </c>
      <c r="AE29" s="98">
        <v>7</v>
      </c>
      <c r="AF29" s="98">
        <v>0</v>
      </c>
      <c r="AG29" s="98">
        <v>4</v>
      </c>
      <c r="AH29" s="98">
        <v>0</v>
      </c>
      <c r="AI29" s="98">
        <v>91</v>
      </c>
      <c r="AJ29" s="98">
        <v>95</v>
      </c>
      <c r="AK29" s="98">
        <v>9</v>
      </c>
      <c r="AL29" s="98">
        <v>13</v>
      </c>
      <c r="AM29" s="102">
        <v>12</v>
      </c>
      <c r="AN29" s="102">
        <v>1</v>
      </c>
    </row>
    <row r="30" spans="1:40" ht="15" customHeight="1" x14ac:dyDescent="0.3">
      <c r="A30" s="98" t="s">
        <v>125</v>
      </c>
      <c r="B30" s="98">
        <v>848</v>
      </c>
      <c r="C30" s="98">
        <v>394</v>
      </c>
      <c r="D30" s="98">
        <v>525</v>
      </c>
      <c r="E30" s="98">
        <v>241</v>
      </c>
      <c r="F30" s="98">
        <v>499</v>
      </c>
      <c r="G30" s="98">
        <v>238</v>
      </c>
      <c r="H30" s="98">
        <v>496</v>
      </c>
      <c r="I30" s="98">
        <v>252</v>
      </c>
      <c r="J30" s="99">
        <f t="shared" si="3"/>
        <v>2368</v>
      </c>
      <c r="K30" s="99">
        <f t="shared" si="4"/>
        <v>1125</v>
      </c>
      <c r="L30" s="298" t="s">
        <v>125</v>
      </c>
      <c r="M30" s="98">
        <v>40</v>
      </c>
      <c r="N30" s="98">
        <v>21</v>
      </c>
      <c r="O30" s="98">
        <v>12</v>
      </c>
      <c r="P30" s="98">
        <v>5</v>
      </c>
      <c r="Q30" s="98">
        <v>20</v>
      </c>
      <c r="R30" s="98">
        <v>8</v>
      </c>
      <c r="S30" s="98">
        <v>139</v>
      </c>
      <c r="T30" s="98">
        <v>79</v>
      </c>
      <c r="U30" s="98">
        <f t="shared" si="5"/>
        <v>211</v>
      </c>
      <c r="V30" s="98">
        <f t="shared" si="6"/>
        <v>113</v>
      </c>
      <c r="W30" s="298" t="s">
        <v>125</v>
      </c>
      <c r="X30" s="98">
        <v>18</v>
      </c>
      <c r="Y30" s="98">
        <v>15</v>
      </c>
      <c r="Z30" s="98">
        <v>14</v>
      </c>
      <c r="AA30" s="98">
        <v>13</v>
      </c>
      <c r="AB30" s="98">
        <v>60</v>
      </c>
      <c r="AC30" s="98">
        <v>59</v>
      </c>
      <c r="AD30" s="98">
        <v>56</v>
      </c>
      <c r="AE30" s="98">
        <v>3</v>
      </c>
      <c r="AF30" s="98">
        <v>0</v>
      </c>
      <c r="AG30" s="98">
        <v>0</v>
      </c>
      <c r="AH30" s="98">
        <v>0</v>
      </c>
      <c r="AI30" s="98">
        <v>100</v>
      </c>
      <c r="AJ30" s="98">
        <v>100</v>
      </c>
      <c r="AK30" s="98">
        <v>5</v>
      </c>
      <c r="AL30" s="98">
        <v>11</v>
      </c>
      <c r="AM30" s="102">
        <v>11</v>
      </c>
      <c r="AN30" s="102"/>
    </row>
    <row r="31" spans="1:40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86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86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13"/>
      <c r="AN31" s="213"/>
    </row>
    <row r="33" spans="1:40" x14ac:dyDescent="0.25">
      <c r="A33" s="152" t="s">
        <v>313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469" t="s">
        <v>315</v>
      </c>
      <c r="M33" s="469"/>
      <c r="N33" s="469"/>
      <c r="O33" s="469"/>
      <c r="P33" s="469"/>
      <c r="Q33" s="469"/>
      <c r="R33" s="469"/>
      <c r="S33" s="469"/>
      <c r="T33" s="469"/>
      <c r="U33" s="469"/>
      <c r="V33" s="469"/>
      <c r="W33" s="469" t="s">
        <v>165</v>
      </c>
      <c r="X33" s="469"/>
      <c r="Y33" s="469"/>
      <c r="Z33" s="469"/>
      <c r="AA33" s="469"/>
      <c r="AB33" s="469"/>
      <c r="AC33" s="469"/>
      <c r="AD33" s="469"/>
      <c r="AE33" s="469"/>
      <c r="AF33" s="469"/>
      <c r="AG33" s="469"/>
      <c r="AH33" s="469"/>
      <c r="AI33" s="469"/>
      <c r="AJ33" s="469"/>
      <c r="AK33" s="469"/>
      <c r="AL33" s="469"/>
    </row>
    <row r="34" spans="1:40" x14ac:dyDescent="0.25">
      <c r="A34" s="152" t="s">
        <v>11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469" t="s">
        <v>11</v>
      </c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 t="s">
        <v>28</v>
      </c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  <c r="AL34" s="469"/>
    </row>
    <row r="35" spans="1:40" x14ac:dyDescent="0.25">
      <c r="A35" s="152" t="s">
        <v>149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469" t="s">
        <v>149</v>
      </c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 t="s">
        <v>149</v>
      </c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  <c r="AL35" s="469"/>
    </row>
    <row r="37" spans="1:40" x14ac:dyDescent="0.25">
      <c r="A37" s="201" t="s">
        <v>337</v>
      </c>
      <c r="H37" s="167" t="s">
        <v>323</v>
      </c>
      <c r="L37" s="201" t="s">
        <v>337</v>
      </c>
      <c r="U37" s="167" t="s">
        <v>323</v>
      </c>
      <c r="W37" s="201" t="s">
        <v>337</v>
      </c>
      <c r="AL37" s="167" t="s">
        <v>323</v>
      </c>
    </row>
    <row r="39" spans="1:40" ht="18" customHeight="1" x14ac:dyDescent="0.3">
      <c r="A39" s="96"/>
      <c r="B39" s="41" t="s">
        <v>338</v>
      </c>
      <c r="C39" s="97"/>
      <c r="D39" s="41" t="s">
        <v>339</v>
      </c>
      <c r="E39" s="97"/>
      <c r="F39" s="41" t="s">
        <v>340</v>
      </c>
      <c r="G39" s="97"/>
      <c r="H39" s="41" t="s">
        <v>341</v>
      </c>
      <c r="I39" s="97"/>
      <c r="J39" s="41" t="s">
        <v>324</v>
      </c>
      <c r="K39" s="97"/>
      <c r="L39" s="262"/>
      <c r="M39" s="41" t="s">
        <v>338</v>
      </c>
      <c r="N39" s="97"/>
      <c r="O39" s="41" t="s">
        <v>339</v>
      </c>
      <c r="P39" s="97"/>
      <c r="Q39" s="41" t="s">
        <v>340</v>
      </c>
      <c r="R39" s="97"/>
      <c r="S39" s="41" t="s">
        <v>341</v>
      </c>
      <c r="T39" s="97"/>
      <c r="U39" s="302" t="s">
        <v>324</v>
      </c>
      <c r="V39" s="303"/>
      <c r="W39" s="287"/>
      <c r="X39" s="459" t="s">
        <v>164</v>
      </c>
      <c r="Y39" s="460"/>
      <c r="Z39" s="460"/>
      <c r="AA39" s="460"/>
      <c r="AB39" s="461"/>
      <c r="AC39" s="306" t="s">
        <v>7</v>
      </c>
      <c r="AD39" s="355"/>
      <c r="AE39" s="118"/>
      <c r="AF39" s="306" t="s">
        <v>527</v>
      </c>
      <c r="AG39" s="360"/>
      <c r="AH39" s="118"/>
      <c r="AI39" s="385"/>
      <c r="AJ39" s="117"/>
      <c r="AK39" s="361" t="s">
        <v>528</v>
      </c>
      <c r="AL39" s="306" t="s">
        <v>529</v>
      </c>
      <c r="AM39" s="355"/>
      <c r="AN39" s="362">
        <v>0</v>
      </c>
    </row>
    <row r="40" spans="1:40" ht="24" customHeight="1" x14ac:dyDescent="0.3">
      <c r="A40" s="205" t="s">
        <v>21</v>
      </c>
      <c r="B40" s="44" t="s">
        <v>375</v>
      </c>
      <c r="C40" s="44" t="s">
        <v>330</v>
      </c>
      <c r="D40" s="44" t="s">
        <v>375</v>
      </c>
      <c r="E40" s="44" t="s">
        <v>330</v>
      </c>
      <c r="F40" s="44" t="s">
        <v>375</v>
      </c>
      <c r="G40" s="44" t="s">
        <v>330</v>
      </c>
      <c r="H40" s="44" t="s">
        <v>375</v>
      </c>
      <c r="I40" s="44" t="s">
        <v>330</v>
      </c>
      <c r="J40" s="44" t="s">
        <v>375</v>
      </c>
      <c r="K40" s="44" t="s">
        <v>330</v>
      </c>
      <c r="L40" s="86" t="s">
        <v>21</v>
      </c>
      <c r="M40" s="44" t="s">
        <v>375</v>
      </c>
      <c r="N40" s="44" t="s">
        <v>330</v>
      </c>
      <c r="O40" s="44" t="s">
        <v>375</v>
      </c>
      <c r="P40" s="44" t="s">
        <v>330</v>
      </c>
      <c r="Q40" s="44" t="s">
        <v>375</v>
      </c>
      <c r="R40" s="44" t="s">
        <v>330</v>
      </c>
      <c r="S40" s="44" t="s">
        <v>375</v>
      </c>
      <c r="T40" s="44" t="s">
        <v>330</v>
      </c>
      <c r="U40" s="150" t="s">
        <v>375</v>
      </c>
      <c r="V40" s="150" t="s">
        <v>330</v>
      </c>
      <c r="W40" s="289" t="s">
        <v>21</v>
      </c>
      <c r="X40" s="381" t="s">
        <v>342</v>
      </c>
      <c r="Y40" s="381" t="s">
        <v>343</v>
      </c>
      <c r="Z40" s="381" t="s">
        <v>344</v>
      </c>
      <c r="AA40" s="381" t="s">
        <v>345</v>
      </c>
      <c r="AB40" s="358" t="s">
        <v>324</v>
      </c>
      <c r="AC40" s="315" t="s">
        <v>535</v>
      </c>
      <c r="AD40" s="364" t="s">
        <v>536</v>
      </c>
      <c r="AE40" s="364" t="s">
        <v>537</v>
      </c>
      <c r="AF40" s="365" t="s">
        <v>538</v>
      </c>
      <c r="AG40" s="253" t="s">
        <v>539</v>
      </c>
      <c r="AH40" s="253" t="s">
        <v>346</v>
      </c>
      <c r="AI40" s="253" t="s">
        <v>540</v>
      </c>
      <c r="AJ40" s="366" t="s">
        <v>541</v>
      </c>
      <c r="AK40" s="367" t="s">
        <v>158</v>
      </c>
      <c r="AL40" s="368" t="s">
        <v>175</v>
      </c>
      <c r="AM40" s="307" t="s">
        <v>170</v>
      </c>
      <c r="AN40" s="368" t="s">
        <v>176</v>
      </c>
    </row>
    <row r="41" spans="1:40" x14ac:dyDescent="0.25">
      <c r="A41" s="98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98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62"/>
      <c r="X41" s="211"/>
      <c r="Y41" s="211"/>
      <c r="Z41" s="211"/>
      <c r="AA41" s="211"/>
      <c r="AB41" s="211"/>
      <c r="AC41" s="104"/>
      <c r="AD41" s="264"/>
      <c r="AE41" s="206"/>
      <c r="AF41" s="206"/>
      <c r="AG41" s="206"/>
      <c r="AH41" s="206"/>
      <c r="AI41" s="206"/>
      <c r="AJ41" s="60"/>
      <c r="AK41" s="386"/>
      <c r="AL41" s="8"/>
      <c r="AM41" s="211"/>
      <c r="AN41" s="211"/>
    </row>
    <row r="42" spans="1:40" s="34" customFormat="1" ht="13" x14ac:dyDescent="0.3">
      <c r="A42" s="12" t="s">
        <v>332</v>
      </c>
      <c r="B42" s="20">
        <f>SUM(B44:B52)</f>
        <v>6879</v>
      </c>
      <c r="C42" s="20">
        <f t="shared" ref="C42:K42" si="7">SUM(C44:C52)</f>
        <v>3725</v>
      </c>
      <c r="D42" s="20">
        <f t="shared" si="7"/>
        <v>4004</v>
      </c>
      <c r="E42" s="20">
        <f t="shared" si="7"/>
        <v>2180</v>
      </c>
      <c r="F42" s="20">
        <f t="shared" si="7"/>
        <v>3319</v>
      </c>
      <c r="G42" s="20">
        <f t="shared" si="7"/>
        <v>1780</v>
      </c>
      <c r="H42" s="20">
        <f t="shared" si="7"/>
        <v>3117</v>
      </c>
      <c r="I42" s="20">
        <f t="shared" si="7"/>
        <v>1620</v>
      </c>
      <c r="J42" s="20">
        <f t="shared" si="7"/>
        <v>17319</v>
      </c>
      <c r="K42" s="20">
        <f t="shared" si="7"/>
        <v>9305</v>
      </c>
      <c r="L42" s="299" t="s">
        <v>332</v>
      </c>
      <c r="M42" s="20">
        <f>SUM(M44:M52)</f>
        <v>519</v>
      </c>
      <c r="N42" s="20">
        <f t="shared" ref="N42:AN42" si="8">SUM(N44:N52)</f>
        <v>270</v>
      </c>
      <c r="O42" s="20">
        <f t="shared" si="8"/>
        <v>462</v>
      </c>
      <c r="P42" s="20">
        <f t="shared" si="8"/>
        <v>259</v>
      </c>
      <c r="Q42" s="20">
        <f t="shared" si="8"/>
        <v>324</v>
      </c>
      <c r="R42" s="20">
        <f t="shared" si="8"/>
        <v>178</v>
      </c>
      <c r="S42" s="20">
        <f t="shared" si="8"/>
        <v>587</v>
      </c>
      <c r="T42" s="20">
        <f t="shared" si="8"/>
        <v>292</v>
      </c>
      <c r="U42" s="20">
        <f t="shared" si="8"/>
        <v>1892</v>
      </c>
      <c r="V42" s="20">
        <f t="shared" si="8"/>
        <v>999</v>
      </c>
      <c r="W42" s="299" t="s">
        <v>332</v>
      </c>
      <c r="X42" s="20">
        <f t="shared" si="8"/>
        <v>129</v>
      </c>
      <c r="Y42" s="20">
        <f t="shared" si="8"/>
        <v>86</v>
      </c>
      <c r="Z42" s="20">
        <f t="shared" si="8"/>
        <v>78</v>
      </c>
      <c r="AA42" s="20">
        <f t="shared" si="8"/>
        <v>71</v>
      </c>
      <c r="AB42" s="20">
        <f t="shared" si="8"/>
        <v>364</v>
      </c>
      <c r="AC42" s="20">
        <f t="shared" si="8"/>
        <v>370</v>
      </c>
      <c r="AD42" s="20">
        <f t="shared" si="8"/>
        <v>320</v>
      </c>
      <c r="AE42" s="20">
        <f t="shared" si="8"/>
        <v>50</v>
      </c>
      <c r="AF42" s="20">
        <f t="shared" si="8"/>
        <v>22</v>
      </c>
      <c r="AG42" s="20">
        <f t="shared" si="8"/>
        <v>0</v>
      </c>
      <c r="AH42" s="20">
        <f t="shared" si="8"/>
        <v>0</v>
      </c>
      <c r="AI42" s="20">
        <f t="shared" si="8"/>
        <v>693</v>
      </c>
      <c r="AJ42" s="20">
        <f t="shared" si="8"/>
        <v>715</v>
      </c>
      <c r="AK42" s="20">
        <f t="shared" si="8"/>
        <v>76</v>
      </c>
      <c r="AL42" s="20">
        <f t="shared" si="8"/>
        <v>67</v>
      </c>
      <c r="AM42" s="20">
        <f t="shared" si="8"/>
        <v>67</v>
      </c>
      <c r="AN42" s="20">
        <f t="shared" si="8"/>
        <v>0</v>
      </c>
    </row>
    <row r="43" spans="1:40" ht="13" x14ac:dyDescent="0.3">
      <c r="A43" s="98"/>
      <c r="B43" s="102"/>
      <c r="C43" s="102"/>
      <c r="D43" s="102"/>
      <c r="E43" s="102"/>
      <c r="F43" s="102"/>
      <c r="G43" s="102"/>
      <c r="H43" s="102"/>
      <c r="I43" s="102"/>
      <c r="J43" s="20"/>
      <c r="K43" s="20"/>
      <c r="L43" s="298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298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98"/>
      <c r="AJ43" s="98"/>
      <c r="AK43" s="98"/>
      <c r="AL43" s="102"/>
      <c r="AM43" s="102"/>
      <c r="AN43" s="102"/>
    </row>
    <row r="44" spans="1:40" ht="14.5" customHeight="1" x14ac:dyDescent="0.3">
      <c r="A44" s="98" t="s">
        <v>102</v>
      </c>
      <c r="B44" s="98">
        <v>1876</v>
      </c>
      <c r="C44" s="98">
        <v>1075</v>
      </c>
      <c r="D44" s="98">
        <v>1337</v>
      </c>
      <c r="E44" s="98">
        <v>776</v>
      </c>
      <c r="F44" s="98">
        <v>1126</v>
      </c>
      <c r="G44" s="98">
        <v>622</v>
      </c>
      <c r="H44" s="98">
        <v>860</v>
      </c>
      <c r="I44" s="98">
        <v>487</v>
      </c>
      <c r="J44" s="20">
        <f>B44+D44+F44+H44</f>
        <v>5199</v>
      </c>
      <c r="K44" s="20">
        <f>+C44+E44+G44+I44</f>
        <v>2960</v>
      </c>
      <c r="L44" s="298" t="s">
        <v>102</v>
      </c>
      <c r="M44" s="102">
        <v>176</v>
      </c>
      <c r="N44" s="102">
        <v>94</v>
      </c>
      <c r="O44" s="102">
        <v>212</v>
      </c>
      <c r="P44" s="102">
        <v>115</v>
      </c>
      <c r="Q44" s="102">
        <v>154</v>
      </c>
      <c r="R44" s="102">
        <v>89</v>
      </c>
      <c r="S44" s="102">
        <v>149</v>
      </c>
      <c r="T44" s="102">
        <v>89</v>
      </c>
      <c r="U44" s="101">
        <f>M44+O44+Q44+S44</f>
        <v>691</v>
      </c>
      <c r="V44" s="101">
        <f>N44+P44+R44+T44</f>
        <v>387</v>
      </c>
      <c r="W44" s="298" t="s">
        <v>102</v>
      </c>
      <c r="X44" s="102">
        <v>35</v>
      </c>
      <c r="Y44" s="102">
        <v>30</v>
      </c>
      <c r="Z44" s="102">
        <v>26</v>
      </c>
      <c r="AA44" s="102">
        <v>23</v>
      </c>
      <c r="AB44" s="101">
        <v>114</v>
      </c>
      <c r="AC44" s="102">
        <v>112</v>
      </c>
      <c r="AD44" s="102">
        <v>112</v>
      </c>
      <c r="AE44" s="102">
        <v>0</v>
      </c>
      <c r="AF44" s="102">
        <v>0</v>
      </c>
      <c r="AG44" s="102">
        <v>0</v>
      </c>
      <c r="AH44" s="102">
        <v>0</v>
      </c>
      <c r="AI44" s="98">
        <v>183</v>
      </c>
      <c r="AJ44" s="200">
        <v>183</v>
      </c>
      <c r="AK44" s="98">
        <v>21</v>
      </c>
      <c r="AL44" s="102">
        <v>12</v>
      </c>
      <c r="AM44" s="102">
        <v>12</v>
      </c>
      <c r="AN44" s="102"/>
    </row>
    <row r="45" spans="1:40" ht="14.5" customHeight="1" x14ac:dyDescent="0.3">
      <c r="A45" s="98" t="s">
        <v>103</v>
      </c>
      <c r="B45" s="98">
        <v>55</v>
      </c>
      <c r="C45" s="98">
        <v>28</v>
      </c>
      <c r="D45" s="98">
        <v>9</v>
      </c>
      <c r="E45" s="98">
        <v>2</v>
      </c>
      <c r="F45" s="98">
        <v>0</v>
      </c>
      <c r="G45" s="98">
        <v>0</v>
      </c>
      <c r="H45" s="98">
        <v>5</v>
      </c>
      <c r="I45" s="98">
        <v>1</v>
      </c>
      <c r="J45" s="20">
        <f>B45+D45+F45+H45</f>
        <v>69</v>
      </c>
      <c r="K45" s="20">
        <f>+C45+E45+G45+I45</f>
        <v>31</v>
      </c>
      <c r="L45" s="298" t="s">
        <v>103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1">
        <f>M45+O45+Q45+S45</f>
        <v>0</v>
      </c>
      <c r="V45" s="101">
        <f>N45+P45+R45+T45</f>
        <v>0</v>
      </c>
      <c r="W45" s="298" t="s">
        <v>103</v>
      </c>
      <c r="X45" s="102">
        <v>2</v>
      </c>
      <c r="Y45" s="102">
        <v>1</v>
      </c>
      <c r="Z45" s="102">
        <v>0</v>
      </c>
      <c r="AA45" s="102">
        <v>1</v>
      </c>
      <c r="AB45" s="101">
        <v>4</v>
      </c>
      <c r="AC45" s="102">
        <v>3</v>
      </c>
      <c r="AD45" s="102">
        <v>0</v>
      </c>
      <c r="AE45" s="102">
        <v>3</v>
      </c>
      <c r="AF45" s="102">
        <v>0</v>
      </c>
      <c r="AG45" s="102">
        <v>0</v>
      </c>
      <c r="AH45" s="102">
        <v>0</v>
      </c>
      <c r="AI45" s="98">
        <v>8</v>
      </c>
      <c r="AJ45" s="200">
        <v>8</v>
      </c>
      <c r="AK45" s="98">
        <v>1</v>
      </c>
      <c r="AL45" s="102">
        <v>2</v>
      </c>
      <c r="AM45" s="102">
        <v>2</v>
      </c>
      <c r="AN45" s="102"/>
    </row>
    <row r="46" spans="1:40" ht="14.5" customHeight="1" x14ac:dyDescent="0.3">
      <c r="A46" s="98" t="s">
        <v>98</v>
      </c>
      <c r="B46" s="98">
        <v>1044</v>
      </c>
      <c r="C46" s="98">
        <v>573</v>
      </c>
      <c r="D46" s="98">
        <v>586</v>
      </c>
      <c r="E46" s="98">
        <v>312</v>
      </c>
      <c r="F46" s="98">
        <v>540</v>
      </c>
      <c r="G46" s="98">
        <v>315</v>
      </c>
      <c r="H46" s="98">
        <v>554</v>
      </c>
      <c r="I46" s="98">
        <v>279</v>
      </c>
      <c r="J46" s="20">
        <f t="shared" ref="J46:J52" si="9">B46+D46+F46+H46</f>
        <v>2724</v>
      </c>
      <c r="K46" s="20">
        <f t="shared" ref="K46:K52" si="10">+C46+E46+G46+I46</f>
        <v>1479</v>
      </c>
      <c r="L46" s="298" t="s">
        <v>98</v>
      </c>
      <c r="M46" s="102">
        <v>61</v>
      </c>
      <c r="N46" s="102">
        <v>41</v>
      </c>
      <c r="O46" s="102">
        <v>33</v>
      </c>
      <c r="P46" s="102">
        <v>19</v>
      </c>
      <c r="Q46" s="102">
        <v>34</v>
      </c>
      <c r="R46" s="102">
        <v>17</v>
      </c>
      <c r="S46" s="102">
        <v>97</v>
      </c>
      <c r="T46" s="102">
        <v>44</v>
      </c>
      <c r="U46" s="101">
        <f t="shared" ref="U46:U52" si="11">M46+O46+Q46+S46</f>
        <v>225</v>
      </c>
      <c r="V46" s="101">
        <f t="shared" ref="V46:V52" si="12">N46+P46+R46+T46</f>
        <v>121</v>
      </c>
      <c r="W46" s="298" t="s">
        <v>98</v>
      </c>
      <c r="X46" s="102">
        <v>18</v>
      </c>
      <c r="Y46" s="102">
        <v>11</v>
      </c>
      <c r="Z46" s="102">
        <v>10</v>
      </c>
      <c r="AA46" s="102">
        <v>9</v>
      </c>
      <c r="AB46" s="101">
        <v>48</v>
      </c>
      <c r="AC46" s="102">
        <v>50</v>
      </c>
      <c r="AD46" s="102">
        <v>49</v>
      </c>
      <c r="AE46" s="102">
        <v>1</v>
      </c>
      <c r="AF46" s="102">
        <v>0</v>
      </c>
      <c r="AG46" s="102">
        <v>0</v>
      </c>
      <c r="AH46" s="102">
        <v>0</v>
      </c>
      <c r="AI46" s="98">
        <v>106</v>
      </c>
      <c r="AJ46" s="200">
        <v>106</v>
      </c>
      <c r="AK46" s="98">
        <v>11</v>
      </c>
      <c r="AL46" s="102">
        <v>10</v>
      </c>
      <c r="AM46" s="102">
        <v>10</v>
      </c>
      <c r="AN46" s="102"/>
    </row>
    <row r="47" spans="1:40" ht="14.5" customHeight="1" x14ac:dyDescent="0.3">
      <c r="A47" s="214" t="s">
        <v>99</v>
      </c>
      <c r="B47" s="98">
        <v>495</v>
      </c>
      <c r="C47" s="98">
        <v>257</v>
      </c>
      <c r="D47" s="98">
        <v>295</v>
      </c>
      <c r="E47" s="98">
        <v>150</v>
      </c>
      <c r="F47" s="98">
        <v>245</v>
      </c>
      <c r="G47" s="98">
        <v>149</v>
      </c>
      <c r="H47" s="98">
        <v>261</v>
      </c>
      <c r="I47" s="98">
        <v>134</v>
      </c>
      <c r="J47" s="20">
        <f t="shared" si="9"/>
        <v>1296</v>
      </c>
      <c r="K47" s="20">
        <f t="shared" si="10"/>
        <v>690</v>
      </c>
      <c r="L47" s="214" t="s">
        <v>99</v>
      </c>
      <c r="M47" s="102">
        <v>39</v>
      </c>
      <c r="N47" s="102">
        <v>14</v>
      </c>
      <c r="O47" s="102">
        <v>36</v>
      </c>
      <c r="P47" s="102">
        <v>18</v>
      </c>
      <c r="Q47" s="102">
        <v>21</v>
      </c>
      <c r="R47" s="102">
        <v>13</v>
      </c>
      <c r="S47" s="102">
        <v>45</v>
      </c>
      <c r="T47" s="102">
        <v>23</v>
      </c>
      <c r="U47" s="101">
        <f t="shared" si="11"/>
        <v>141</v>
      </c>
      <c r="V47" s="101">
        <f t="shared" si="12"/>
        <v>68</v>
      </c>
      <c r="W47" s="214" t="s">
        <v>99</v>
      </c>
      <c r="X47" s="102">
        <v>9</v>
      </c>
      <c r="Y47" s="102">
        <v>7</v>
      </c>
      <c r="Z47" s="102">
        <v>7</v>
      </c>
      <c r="AA47" s="102">
        <v>7</v>
      </c>
      <c r="AB47" s="101">
        <v>30</v>
      </c>
      <c r="AC47" s="102">
        <v>35</v>
      </c>
      <c r="AD47" s="102">
        <v>35</v>
      </c>
      <c r="AE47" s="102">
        <v>0</v>
      </c>
      <c r="AF47" s="102">
        <v>0</v>
      </c>
      <c r="AG47" s="102">
        <v>0</v>
      </c>
      <c r="AH47" s="102">
        <v>0</v>
      </c>
      <c r="AI47" s="98">
        <v>53</v>
      </c>
      <c r="AJ47" s="200">
        <v>53</v>
      </c>
      <c r="AK47" s="98">
        <v>8</v>
      </c>
      <c r="AL47" s="102">
        <v>6</v>
      </c>
      <c r="AM47" s="102">
        <v>6</v>
      </c>
      <c r="AN47" s="102"/>
    </row>
    <row r="48" spans="1:40" ht="14.5" customHeight="1" x14ac:dyDescent="0.3">
      <c r="A48" s="98" t="s">
        <v>100</v>
      </c>
      <c r="B48" s="98">
        <v>1029</v>
      </c>
      <c r="C48" s="98">
        <v>541</v>
      </c>
      <c r="D48" s="98">
        <v>478</v>
      </c>
      <c r="E48" s="98">
        <v>239</v>
      </c>
      <c r="F48" s="98">
        <v>398</v>
      </c>
      <c r="G48" s="98">
        <v>191</v>
      </c>
      <c r="H48" s="98">
        <v>483</v>
      </c>
      <c r="I48" s="98">
        <v>217</v>
      </c>
      <c r="J48" s="20">
        <f t="shared" si="9"/>
        <v>2388</v>
      </c>
      <c r="K48" s="20">
        <f t="shared" si="10"/>
        <v>1188</v>
      </c>
      <c r="L48" s="298" t="s">
        <v>100</v>
      </c>
      <c r="M48" s="102">
        <v>67</v>
      </c>
      <c r="N48" s="102">
        <v>31</v>
      </c>
      <c r="O48" s="102">
        <v>45</v>
      </c>
      <c r="P48" s="102">
        <v>26</v>
      </c>
      <c r="Q48" s="102">
        <v>47</v>
      </c>
      <c r="R48" s="102">
        <v>20</v>
      </c>
      <c r="S48" s="102">
        <v>170</v>
      </c>
      <c r="T48" s="102">
        <v>70</v>
      </c>
      <c r="U48" s="101">
        <f t="shared" si="11"/>
        <v>329</v>
      </c>
      <c r="V48" s="101">
        <f t="shared" si="12"/>
        <v>147</v>
      </c>
      <c r="W48" s="298" t="s">
        <v>100</v>
      </c>
      <c r="X48" s="102">
        <v>17</v>
      </c>
      <c r="Y48" s="102">
        <v>9</v>
      </c>
      <c r="Z48" s="102">
        <v>9</v>
      </c>
      <c r="AA48" s="102">
        <v>8</v>
      </c>
      <c r="AB48" s="101">
        <v>43</v>
      </c>
      <c r="AC48" s="102">
        <v>44</v>
      </c>
      <c r="AD48" s="102">
        <v>33</v>
      </c>
      <c r="AE48" s="102">
        <v>11</v>
      </c>
      <c r="AF48" s="102">
        <v>0</v>
      </c>
      <c r="AG48" s="102">
        <v>0</v>
      </c>
      <c r="AH48" s="102">
        <v>0</v>
      </c>
      <c r="AI48" s="98">
        <v>83</v>
      </c>
      <c r="AJ48" s="200">
        <v>83</v>
      </c>
      <c r="AK48" s="98">
        <v>6</v>
      </c>
      <c r="AL48" s="102">
        <v>10</v>
      </c>
      <c r="AM48" s="102">
        <v>10</v>
      </c>
      <c r="AN48" s="102"/>
    </row>
    <row r="49" spans="1:40" ht="14.5" customHeight="1" x14ac:dyDescent="0.3">
      <c r="A49" s="98" t="s">
        <v>101</v>
      </c>
      <c r="B49" s="98">
        <v>530</v>
      </c>
      <c r="C49" s="98">
        <v>281</v>
      </c>
      <c r="D49" s="98">
        <v>233</v>
      </c>
      <c r="E49" s="98">
        <v>125</v>
      </c>
      <c r="F49" s="98">
        <v>155</v>
      </c>
      <c r="G49" s="98">
        <v>80</v>
      </c>
      <c r="H49" s="98">
        <v>286</v>
      </c>
      <c r="I49" s="98">
        <v>130</v>
      </c>
      <c r="J49" s="20">
        <f t="shared" si="9"/>
        <v>1204</v>
      </c>
      <c r="K49" s="20">
        <f t="shared" si="10"/>
        <v>616</v>
      </c>
      <c r="L49" s="298" t="s">
        <v>101</v>
      </c>
      <c r="M49" s="102">
        <v>24</v>
      </c>
      <c r="N49" s="102">
        <v>9</v>
      </c>
      <c r="O49" s="102">
        <v>17</v>
      </c>
      <c r="P49" s="102">
        <v>7</v>
      </c>
      <c r="Q49" s="102">
        <v>9</v>
      </c>
      <c r="R49" s="102">
        <v>5</v>
      </c>
      <c r="S49" s="102">
        <v>56</v>
      </c>
      <c r="T49" s="102">
        <v>25</v>
      </c>
      <c r="U49" s="101">
        <f t="shared" si="11"/>
        <v>106</v>
      </c>
      <c r="V49" s="101">
        <f t="shared" si="12"/>
        <v>46</v>
      </c>
      <c r="W49" s="298" t="s">
        <v>101</v>
      </c>
      <c r="X49" s="102">
        <v>11</v>
      </c>
      <c r="Y49" s="102">
        <v>4</v>
      </c>
      <c r="Z49" s="102">
        <v>3</v>
      </c>
      <c r="AA49" s="102">
        <v>7</v>
      </c>
      <c r="AB49" s="101">
        <v>25</v>
      </c>
      <c r="AC49" s="102">
        <v>25</v>
      </c>
      <c r="AD49" s="102">
        <v>21</v>
      </c>
      <c r="AE49" s="102">
        <v>4</v>
      </c>
      <c r="AF49" s="102">
        <v>0</v>
      </c>
      <c r="AG49" s="102">
        <v>0</v>
      </c>
      <c r="AH49" s="102">
        <v>0</v>
      </c>
      <c r="AI49" s="98">
        <v>48</v>
      </c>
      <c r="AJ49" s="200">
        <v>48</v>
      </c>
      <c r="AK49" s="98">
        <v>5</v>
      </c>
      <c r="AL49" s="102">
        <v>4</v>
      </c>
      <c r="AM49" s="102">
        <v>4</v>
      </c>
      <c r="AN49" s="102"/>
    </row>
    <row r="50" spans="1:40" ht="14.5" customHeight="1" x14ac:dyDescent="0.3">
      <c r="A50" s="214" t="s">
        <v>104</v>
      </c>
      <c r="B50" s="98">
        <v>708</v>
      </c>
      <c r="C50" s="98">
        <v>387</v>
      </c>
      <c r="D50" s="98">
        <v>472</v>
      </c>
      <c r="E50" s="98">
        <v>290</v>
      </c>
      <c r="F50" s="98">
        <v>387</v>
      </c>
      <c r="G50" s="98">
        <v>210</v>
      </c>
      <c r="H50" s="98">
        <v>336</v>
      </c>
      <c r="I50" s="98">
        <v>203</v>
      </c>
      <c r="J50" s="20">
        <f t="shared" si="9"/>
        <v>1903</v>
      </c>
      <c r="K50" s="20">
        <f t="shared" si="10"/>
        <v>1090</v>
      </c>
      <c r="L50" s="214" t="s">
        <v>104</v>
      </c>
      <c r="M50" s="102">
        <v>106</v>
      </c>
      <c r="N50" s="102">
        <v>62</v>
      </c>
      <c r="O50" s="102">
        <v>71</v>
      </c>
      <c r="P50" s="102">
        <v>52</v>
      </c>
      <c r="Q50" s="102">
        <v>29</v>
      </c>
      <c r="R50" s="102">
        <v>23</v>
      </c>
      <c r="S50" s="102">
        <v>28</v>
      </c>
      <c r="T50" s="102">
        <v>20</v>
      </c>
      <c r="U50" s="101">
        <f t="shared" si="11"/>
        <v>234</v>
      </c>
      <c r="V50" s="101">
        <f t="shared" si="12"/>
        <v>157</v>
      </c>
      <c r="W50" s="214" t="s">
        <v>104</v>
      </c>
      <c r="X50" s="102">
        <v>13</v>
      </c>
      <c r="Y50" s="102">
        <v>8</v>
      </c>
      <c r="Z50" s="102">
        <v>7</v>
      </c>
      <c r="AA50" s="102">
        <v>7</v>
      </c>
      <c r="AB50" s="101">
        <v>35</v>
      </c>
      <c r="AC50" s="102">
        <v>37</v>
      </c>
      <c r="AD50" s="102">
        <v>32</v>
      </c>
      <c r="AE50" s="102">
        <v>5</v>
      </c>
      <c r="AF50" s="102">
        <v>22</v>
      </c>
      <c r="AG50" s="102">
        <v>0</v>
      </c>
      <c r="AH50" s="102">
        <v>0</v>
      </c>
      <c r="AI50" s="98">
        <v>83</v>
      </c>
      <c r="AJ50" s="200">
        <v>105</v>
      </c>
      <c r="AK50" s="98">
        <v>9</v>
      </c>
      <c r="AL50" s="102">
        <v>7</v>
      </c>
      <c r="AM50" s="102">
        <v>7</v>
      </c>
      <c r="AN50" s="102"/>
    </row>
    <row r="51" spans="1:40" ht="14.5" customHeight="1" x14ac:dyDescent="0.3">
      <c r="A51" s="98" t="s">
        <v>105</v>
      </c>
      <c r="B51" s="98">
        <v>880</v>
      </c>
      <c r="C51" s="98">
        <v>441</v>
      </c>
      <c r="D51" s="98">
        <v>520</v>
      </c>
      <c r="E51" s="98">
        <v>243</v>
      </c>
      <c r="F51" s="98">
        <v>445</v>
      </c>
      <c r="G51" s="98">
        <v>208</v>
      </c>
      <c r="H51" s="98">
        <v>314</v>
      </c>
      <c r="I51" s="98">
        <v>163</v>
      </c>
      <c r="J51" s="20">
        <f t="shared" si="9"/>
        <v>2159</v>
      </c>
      <c r="K51" s="20">
        <f t="shared" si="10"/>
        <v>1055</v>
      </c>
      <c r="L51" s="298" t="s">
        <v>105</v>
      </c>
      <c r="M51" s="102">
        <v>37</v>
      </c>
      <c r="N51" s="102">
        <v>15</v>
      </c>
      <c r="O51" s="102">
        <v>42</v>
      </c>
      <c r="P51" s="102">
        <v>19</v>
      </c>
      <c r="Q51" s="102">
        <v>23</v>
      </c>
      <c r="R51" s="102">
        <v>9</v>
      </c>
      <c r="S51" s="102">
        <v>25</v>
      </c>
      <c r="T51" s="102">
        <v>15</v>
      </c>
      <c r="U51" s="101">
        <f t="shared" si="11"/>
        <v>127</v>
      </c>
      <c r="V51" s="101">
        <f t="shared" si="12"/>
        <v>58</v>
      </c>
      <c r="W51" s="298" t="s">
        <v>105</v>
      </c>
      <c r="X51" s="102">
        <v>19</v>
      </c>
      <c r="Y51" s="102">
        <v>14</v>
      </c>
      <c r="Z51" s="102">
        <v>15</v>
      </c>
      <c r="AA51" s="102">
        <v>8</v>
      </c>
      <c r="AB51" s="101">
        <v>56</v>
      </c>
      <c r="AC51" s="102">
        <v>55</v>
      </c>
      <c r="AD51" s="102">
        <v>33</v>
      </c>
      <c r="AE51" s="102">
        <v>22</v>
      </c>
      <c r="AF51" s="102">
        <v>0</v>
      </c>
      <c r="AG51" s="102">
        <v>0</v>
      </c>
      <c r="AH51" s="102">
        <v>0</v>
      </c>
      <c r="AI51" s="98">
        <v>112</v>
      </c>
      <c r="AJ51" s="200">
        <v>112</v>
      </c>
      <c r="AK51" s="98">
        <v>14</v>
      </c>
      <c r="AL51" s="102">
        <v>14</v>
      </c>
      <c r="AM51" s="102">
        <v>14</v>
      </c>
      <c r="AN51" s="102"/>
    </row>
    <row r="52" spans="1:40" ht="14.5" customHeight="1" x14ac:dyDescent="0.3">
      <c r="A52" s="98" t="s">
        <v>106</v>
      </c>
      <c r="B52" s="98">
        <v>262</v>
      </c>
      <c r="C52" s="98">
        <v>142</v>
      </c>
      <c r="D52" s="98">
        <v>74</v>
      </c>
      <c r="E52" s="98">
        <v>43</v>
      </c>
      <c r="F52" s="98">
        <v>23</v>
      </c>
      <c r="G52" s="98">
        <v>5</v>
      </c>
      <c r="H52" s="98">
        <v>18</v>
      </c>
      <c r="I52" s="98">
        <v>6</v>
      </c>
      <c r="J52" s="20">
        <f t="shared" si="9"/>
        <v>377</v>
      </c>
      <c r="K52" s="20">
        <f t="shared" si="10"/>
        <v>196</v>
      </c>
      <c r="L52" s="298" t="s">
        <v>106</v>
      </c>
      <c r="M52" s="102">
        <v>9</v>
      </c>
      <c r="N52" s="102">
        <v>4</v>
      </c>
      <c r="O52" s="102">
        <v>6</v>
      </c>
      <c r="P52" s="102">
        <v>3</v>
      </c>
      <c r="Q52" s="102">
        <v>7</v>
      </c>
      <c r="R52" s="102">
        <v>2</v>
      </c>
      <c r="S52" s="102">
        <v>17</v>
      </c>
      <c r="T52" s="102">
        <v>6</v>
      </c>
      <c r="U52" s="101">
        <f t="shared" si="11"/>
        <v>39</v>
      </c>
      <c r="V52" s="101">
        <f t="shared" si="12"/>
        <v>15</v>
      </c>
      <c r="W52" s="298" t="s">
        <v>106</v>
      </c>
      <c r="X52" s="102">
        <v>5</v>
      </c>
      <c r="Y52" s="102">
        <v>2</v>
      </c>
      <c r="Z52" s="102">
        <v>1</v>
      </c>
      <c r="AA52" s="102">
        <v>1</v>
      </c>
      <c r="AB52" s="101">
        <v>9</v>
      </c>
      <c r="AC52" s="102">
        <v>9</v>
      </c>
      <c r="AD52" s="102">
        <v>5</v>
      </c>
      <c r="AE52" s="102">
        <v>4</v>
      </c>
      <c r="AF52" s="102">
        <v>0</v>
      </c>
      <c r="AG52" s="102">
        <v>0</v>
      </c>
      <c r="AH52" s="102">
        <v>0</v>
      </c>
      <c r="AI52" s="98">
        <v>17</v>
      </c>
      <c r="AJ52" s="200">
        <v>17</v>
      </c>
      <c r="AK52" s="98">
        <v>1</v>
      </c>
      <c r="AL52" s="102">
        <v>2</v>
      </c>
      <c r="AM52" s="102">
        <v>2</v>
      </c>
      <c r="AN52" s="102"/>
    </row>
    <row r="53" spans="1:40" ht="14.5" customHeight="1" x14ac:dyDescent="0.25">
      <c r="A53" s="205"/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86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86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05"/>
      <c r="AJ53" s="205"/>
      <c r="AK53" s="205"/>
      <c r="AL53" s="213"/>
      <c r="AM53" s="213"/>
      <c r="AN53" s="213"/>
    </row>
    <row r="55" spans="1:40" x14ac:dyDescent="0.25">
      <c r="A55" s="152" t="s">
        <v>214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469" t="s">
        <v>316</v>
      </c>
      <c r="M55" s="469"/>
      <c r="N55" s="469"/>
      <c r="O55" s="469"/>
      <c r="P55" s="469"/>
      <c r="Q55" s="469"/>
      <c r="R55" s="469"/>
      <c r="S55" s="469"/>
      <c r="T55" s="469"/>
      <c r="U55" s="469"/>
      <c r="V55" s="469"/>
      <c r="W55" s="469" t="s">
        <v>166</v>
      </c>
      <c r="X55" s="469"/>
      <c r="Y55" s="469"/>
      <c r="Z55" s="469"/>
      <c r="AA55" s="469"/>
      <c r="AB55" s="469"/>
      <c r="AC55" s="469"/>
      <c r="AD55" s="469"/>
      <c r="AE55" s="469"/>
      <c r="AF55" s="469"/>
      <c r="AG55" s="469"/>
      <c r="AH55" s="469"/>
      <c r="AI55" s="469"/>
      <c r="AJ55" s="469"/>
      <c r="AK55" s="469"/>
      <c r="AL55" s="469"/>
    </row>
    <row r="56" spans="1:40" x14ac:dyDescent="0.25">
      <c r="A56" s="152" t="s">
        <v>11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469" t="s">
        <v>11</v>
      </c>
      <c r="M56" s="469"/>
      <c r="N56" s="469"/>
      <c r="O56" s="469"/>
      <c r="P56" s="469"/>
      <c r="Q56" s="469"/>
      <c r="R56" s="469"/>
      <c r="S56" s="469"/>
      <c r="T56" s="469"/>
      <c r="U56" s="469"/>
      <c r="V56" s="469"/>
      <c r="W56" s="469" t="s">
        <v>28</v>
      </c>
      <c r="X56" s="469"/>
      <c r="Y56" s="469"/>
      <c r="Z56" s="469"/>
      <c r="AA56" s="469"/>
      <c r="AB56" s="469"/>
      <c r="AC56" s="469"/>
      <c r="AD56" s="469"/>
      <c r="AE56" s="469"/>
      <c r="AF56" s="469"/>
      <c r="AG56" s="469"/>
      <c r="AH56" s="469"/>
      <c r="AI56" s="469"/>
      <c r="AJ56" s="469"/>
      <c r="AK56" s="469"/>
      <c r="AL56" s="469"/>
    </row>
    <row r="57" spans="1:40" x14ac:dyDescent="0.25">
      <c r="A57" s="152" t="s">
        <v>149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469" t="s">
        <v>149</v>
      </c>
      <c r="M57" s="469"/>
      <c r="N57" s="469"/>
      <c r="O57" s="469"/>
      <c r="P57" s="469"/>
      <c r="Q57" s="469"/>
      <c r="R57" s="469"/>
      <c r="S57" s="469"/>
      <c r="T57" s="469"/>
      <c r="U57" s="469"/>
      <c r="V57" s="469"/>
      <c r="W57" s="469" t="s">
        <v>149</v>
      </c>
      <c r="X57" s="469"/>
      <c r="Y57" s="469"/>
      <c r="Z57" s="469"/>
      <c r="AA57" s="469"/>
      <c r="AB57" s="469"/>
      <c r="AC57" s="469"/>
      <c r="AD57" s="469"/>
      <c r="AE57" s="469"/>
      <c r="AF57" s="469"/>
      <c r="AG57" s="469"/>
      <c r="AH57" s="469"/>
      <c r="AI57" s="469"/>
      <c r="AJ57" s="469"/>
      <c r="AK57" s="469"/>
      <c r="AL57" s="469"/>
    </row>
    <row r="58" spans="1:40" x14ac:dyDescent="0.25">
      <c r="L58" s="300"/>
      <c r="U58" s="210"/>
    </row>
    <row r="59" spans="1:40" x14ac:dyDescent="0.25">
      <c r="A59" s="201" t="s">
        <v>333</v>
      </c>
      <c r="H59" s="167" t="s">
        <v>323</v>
      </c>
      <c r="L59" s="201" t="s">
        <v>333</v>
      </c>
      <c r="S59" s="167" t="s">
        <v>323</v>
      </c>
      <c r="U59" s="210"/>
      <c r="W59" s="201" t="s">
        <v>333</v>
      </c>
      <c r="AL59" s="167" t="s">
        <v>323</v>
      </c>
    </row>
    <row r="61" spans="1:40" ht="18" customHeight="1" x14ac:dyDescent="0.25">
      <c r="A61" s="96"/>
      <c r="B61" s="41" t="s">
        <v>338</v>
      </c>
      <c r="C61" s="97"/>
      <c r="D61" s="41" t="s">
        <v>339</v>
      </c>
      <c r="E61" s="97"/>
      <c r="F61" s="41" t="s">
        <v>340</v>
      </c>
      <c r="G61" s="97"/>
      <c r="H61" s="41" t="s">
        <v>341</v>
      </c>
      <c r="I61" s="97"/>
      <c r="J61" s="41" t="s">
        <v>324</v>
      </c>
      <c r="K61" s="97"/>
      <c r="L61" s="262"/>
      <c r="M61" s="41" t="s">
        <v>338</v>
      </c>
      <c r="N61" s="97"/>
      <c r="O61" s="41" t="s">
        <v>339</v>
      </c>
      <c r="P61" s="97"/>
      <c r="Q61" s="41" t="s">
        <v>340</v>
      </c>
      <c r="R61" s="97"/>
      <c r="S61" s="41" t="s">
        <v>341</v>
      </c>
      <c r="T61" s="97"/>
      <c r="U61" s="41" t="s">
        <v>324</v>
      </c>
      <c r="V61" s="97"/>
      <c r="W61" s="287"/>
      <c r="X61" s="459" t="s">
        <v>164</v>
      </c>
      <c r="Y61" s="460"/>
      <c r="Z61" s="460"/>
      <c r="AA61" s="460"/>
      <c r="AB61" s="461"/>
      <c r="AC61" s="306" t="s">
        <v>7</v>
      </c>
      <c r="AD61" s="355"/>
      <c r="AE61" s="118"/>
      <c r="AF61" s="306" t="s">
        <v>527</v>
      </c>
      <c r="AG61" s="360"/>
      <c r="AH61" s="118"/>
      <c r="AI61" s="385"/>
      <c r="AJ61" s="117"/>
      <c r="AK61" s="361" t="s">
        <v>528</v>
      </c>
      <c r="AL61" s="306" t="s">
        <v>529</v>
      </c>
      <c r="AM61" s="355"/>
      <c r="AN61" s="362">
        <v>0</v>
      </c>
    </row>
    <row r="62" spans="1:40" ht="26.25" customHeight="1" x14ac:dyDescent="0.25">
      <c r="A62" s="205" t="s">
        <v>21</v>
      </c>
      <c r="B62" s="44" t="s">
        <v>375</v>
      </c>
      <c r="C62" s="44" t="s">
        <v>330</v>
      </c>
      <c r="D62" s="44" t="s">
        <v>375</v>
      </c>
      <c r="E62" s="44" t="s">
        <v>330</v>
      </c>
      <c r="F62" s="44" t="s">
        <v>375</v>
      </c>
      <c r="G62" s="44" t="s">
        <v>330</v>
      </c>
      <c r="H62" s="44" t="s">
        <v>375</v>
      </c>
      <c r="I62" s="44" t="s">
        <v>330</v>
      </c>
      <c r="J62" s="44" t="s">
        <v>375</v>
      </c>
      <c r="K62" s="44" t="s">
        <v>330</v>
      </c>
      <c r="L62" s="86" t="s">
        <v>21</v>
      </c>
      <c r="M62" s="44" t="s">
        <v>375</v>
      </c>
      <c r="N62" s="44" t="s">
        <v>330</v>
      </c>
      <c r="O62" s="44" t="s">
        <v>375</v>
      </c>
      <c r="P62" s="44" t="s">
        <v>330</v>
      </c>
      <c r="Q62" s="44" t="s">
        <v>375</v>
      </c>
      <c r="R62" s="44" t="s">
        <v>330</v>
      </c>
      <c r="S62" s="44" t="s">
        <v>375</v>
      </c>
      <c r="T62" s="44" t="s">
        <v>330</v>
      </c>
      <c r="U62" s="44" t="s">
        <v>375</v>
      </c>
      <c r="V62" s="44" t="s">
        <v>330</v>
      </c>
      <c r="W62" s="289" t="s">
        <v>21</v>
      </c>
      <c r="X62" s="381" t="s">
        <v>342</v>
      </c>
      <c r="Y62" s="381" t="s">
        <v>343</v>
      </c>
      <c r="Z62" s="381" t="s">
        <v>344</v>
      </c>
      <c r="AA62" s="381" t="s">
        <v>345</v>
      </c>
      <c r="AB62" s="358" t="s">
        <v>324</v>
      </c>
      <c r="AC62" s="315" t="s">
        <v>535</v>
      </c>
      <c r="AD62" s="364" t="s">
        <v>536</v>
      </c>
      <c r="AE62" s="364" t="s">
        <v>537</v>
      </c>
      <c r="AF62" s="365" t="s">
        <v>538</v>
      </c>
      <c r="AG62" s="253" t="s">
        <v>539</v>
      </c>
      <c r="AH62" s="253" t="s">
        <v>346</v>
      </c>
      <c r="AI62" s="253" t="s">
        <v>540</v>
      </c>
      <c r="AJ62" s="366" t="s">
        <v>541</v>
      </c>
      <c r="AK62" s="367" t="s">
        <v>158</v>
      </c>
      <c r="AL62" s="368" t="s">
        <v>175</v>
      </c>
      <c r="AM62" s="307" t="s">
        <v>170</v>
      </c>
      <c r="AN62" s="368" t="s">
        <v>176</v>
      </c>
    </row>
    <row r="63" spans="1:40" x14ac:dyDescent="0.25">
      <c r="A63" s="98"/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98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62"/>
      <c r="X63" s="211"/>
      <c r="Y63" s="211"/>
      <c r="Z63" s="211"/>
      <c r="AA63" s="211"/>
      <c r="AB63" s="211"/>
      <c r="AC63" s="104"/>
      <c r="AD63" s="264"/>
      <c r="AE63" s="206"/>
      <c r="AF63" s="206"/>
      <c r="AG63" s="206"/>
      <c r="AH63" s="206"/>
      <c r="AI63" s="206"/>
      <c r="AJ63" s="60"/>
      <c r="AK63" s="386"/>
      <c r="AL63" s="8"/>
      <c r="AM63" s="211"/>
      <c r="AN63" s="211"/>
    </row>
    <row r="64" spans="1:40" s="34" customFormat="1" ht="13" x14ac:dyDescent="0.3">
      <c r="A64" s="12" t="s">
        <v>332</v>
      </c>
      <c r="B64" s="20">
        <f>SUM(B66:B88)</f>
        <v>5924</v>
      </c>
      <c r="C64" s="20">
        <f t="shared" ref="C64:K64" si="13">SUM(C66:C88)</f>
        <v>2963</v>
      </c>
      <c r="D64" s="20">
        <f t="shared" si="13"/>
        <v>4181</v>
      </c>
      <c r="E64" s="20">
        <f t="shared" si="13"/>
        <v>2115</v>
      </c>
      <c r="F64" s="20">
        <f t="shared" si="13"/>
        <v>4136</v>
      </c>
      <c r="G64" s="20">
        <f t="shared" si="13"/>
        <v>2185</v>
      </c>
      <c r="H64" s="20">
        <f t="shared" si="13"/>
        <v>4107</v>
      </c>
      <c r="I64" s="20">
        <f t="shared" si="13"/>
        <v>2203</v>
      </c>
      <c r="J64" s="20">
        <f t="shared" si="13"/>
        <v>18348</v>
      </c>
      <c r="K64" s="20">
        <f t="shared" si="13"/>
        <v>9466</v>
      </c>
      <c r="L64" s="299" t="s">
        <v>332</v>
      </c>
      <c r="M64" s="20">
        <f>SUM(M66:M88)</f>
        <v>596</v>
      </c>
      <c r="N64" s="20">
        <f t="shared" ref="N64:AN64" si="14">SUM(N66:N88)</f>
        <v>292</v>
      </c>
      <c r="O64" s="20">
        <f t="shared" si="14"/>
        <v>486</v>
      </c>
      <c r="P64" s="20">
        <f t="shared" si="14"/>
        <v>251</v>
      </c>
      <c r="Q64" s="20">
        <f t="shared" si="14"/>
        <v>385</v>
      </c>
      <c r="R64" s="20">
        <f t="shared" si="14"/>
        <v>208</v>
      </c>
      <c r="S64" s="20">
        <f t="shared" si="14"/>
        <v>893</v>
      </c>
      <c r="T64" s="20">
        <f t="shared" si="14"/>
        <v>483</v>
      </c>
      <c r="U64" s="20">
        <f t="shared" si="14"/>
        <v>2360</v>
      </c>
      <c r="V64" s="20">
        <f t="shared" si="14"/>
        <v>1234</v>
      </c>
      <c r="W64" s="299" t="s">
        <v>332</v>
      </c>
      <c r="X64" s="20">
        <f t="shared" si="14"/>
        <v>126</v>
      </c>
      <c r="Y64" s="20">
        <f t="shared" si="14"/>
        <v>109</v>
      </c>
      <c r="Z64" s="20">
        <f t="shared" si="14"/>
        <v>104</v>
      </c>
      <c r="AA64" s="20">
        <f t="shared" si="14"/>
        <v>97</v>
      </c>
      <c r="AB64" s="20">
        <f t="shared" si="14"/>
        <v>440</v>
      </c>
      <c r="AC64" s="20">
        <f t="shared" si="14"/>
        <v>450</v>
      </c>
      <c r="AD64" s="20">
        <f t="shared" si="14"/>
        <v>426</v>
      </c>
      <c r="AE64" s="20">
        <f t="shared" si="14"/>
        <v>24</v>
      </c>
      <c r="AF64" s="20">
        <f t="shared" si="14"/>
        <v>5</v>
      </c>
      <c r="AG64" s="20">
        <f t="shared" si="14"/>
        <v>0</v>
      </c>
      <c r="AH64" s="20">
        <f t="shared" si="14"/>
        <v>1</v>
      </c>
      <c r="AI64" s="20">
        <f t="shared" si="14"/>
        <v>816</v>
      </c>
      <c r="AJ64" s="20">
        <f t="shared" si="14"/>
        <v>822</v>
      </c>
      <c r="AK64" s="20">
        <f t="shared" si="14"/>
        <v>94</v>
      </c>
      <c r="AL64" s="20">
        <f t="shared" si="14"/>
        <v>77</v>
      </c>
      <c r="AM64" s="20">
        <f t="shared" si="14"/>
        <v>77</v>
      </c>
      <c r="AN64" s="20">
        <f t="shared" si="14"/>
        <v>0</v>
      </c>
    </row>
    <row r="65" spans="1:40" ht="13" x14ac:dyDescent="0.3">
      <c r="A65" s="98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298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298"/>
      <c r="X65" s="102"/>
      <c r="Y65" s="102"/>
      <c r="Z65" s="102"/>
      <c r="AA65" s="102"/>
      <c r="AB65" s="102"/>
      <c r="AC65" s="102"/>
      <c r="AD65" s="102"/>
      <c r="AE65" s="102"/>
      <c r="AF65" s="102"/>
      <c r="AG65" s="12"/>
      <c r="AH65" s="102"/>
      <c r="AI65" s="98"/>
      <c r="AJ65" s="98"/>
      <c r="AK65" s="98"/>
      <c r="AL65" s="102"/>
      <c r="AM65" s="102"/>
      <c r="AN65" s="102"/>
    </row>
    <row r="66" spans="1:40" ht="14.5" customHeight="1" x14ac:dyDescent="0.3">
      <c r="A66" s="98" t="s">
        <v>133</v>
      </c>
      <c r="B66" s="98">
        <v>1705</v>
      </c>
      <c r="C66" s="98">
        <v>858</v>
      </c>
      <c r="D66" s="98">
        <v>1298</v>
      </c>
      <c r="E66" s="98">
        <v>653</v>
      </c>
      <c r="F66" s="98">
        <v>1271</v>
      </c>
      <c r="G66" s="98">
        <v>668</v>
      </c>
      <c r="H66" s="98">
        <v>1376</v>
      </c>
      <c r="I66" s="98">
        <v>758</v>
      </c>
      <c r="J66" s="101">
        <f>B66+D66+F66+H66</f>
        <v>5650</v>
      </c>
      <c r="K66" s="101">
        <f>+C66+E66+G66+I66</f>
        <v>2937</v>
      </c>
      <c r="L66" s="298" t="s">
        <v>133</v>
      </c>
      <c r="M66" s="98">
        <v>150</v>
      </c>
      <c r="N66" s="98">
        <v>61</v>
      </c>
      <c r="O66" s="98">
        <v>153</v>
      </c>
      <c r="P66" s="98">
        <v>78</v>
      </c>
      <c r="Q66" s="98">
        <v>102</v>
      </c>
      <c r="R66" s="98">
        <v>58</v>
      </c>
      <c r="S66" s="98">
        <v>259</v>
      </c>
      <c r="T66" s="98">
        <v>151</v>
      </c>
      <c r="U66" s="102">
        <f>M66+O66+Q66+S66</f>
        <v>664</v>
      </c>
      <c r="V66" s="102">
        <f>N66+P66+R66+T66</f>
        <v>348</v>
      </c>
      <c r="W66" s="298" t="s">
        <v>133</v>
      </c>
      <c r="X66" s="102">
        <v>36</v>
      </c>
      <c r="Y66" s="102">
        <v>31</v>
      </c>
      <c r="Z66" s="102">
        <v>29</v>
      </c>
      <c r="AA66" s="102">
        <v>27</v>
      </c>
      <c r="AB66" s="102">
        <v>123</v>
      </c>
      <c r="AC66" s="102">
        <f>AD66+AE66</f>
        <v>130</v>
      </c>
      <c r="AD66" s="102">
        <v>130</v>
      </c>
      <c r="AE66" s="102">
        <v>0</v>
      </c>
      <c r="AF66" s="102">
        <v>0</v>
      </c>
      <c r="AG66" s="102">
        <v>0</v>
      </c>
      <c r="AH66" s="102">
        <v>1</v>
      </c>
      <c r="AI66" s="98">
        <v>236</v>
      </c>
      <c r="AJ66" s="200">
        <v>237</v>
      </c>
      <c r="AK66" s="98">
        <v>37</v>
      </c>
      <c r="AL66" s="102">
        <v>16</v>
      </c>
      <c r="AM66" s="102">
        <v>16</v>
      </c>
      <c r="AN66" s="102"/>
    </row>
    <row r="67" spans="1:40" ht="14.5" customHeight="1" x14ac:dyDescent="0.3">
      <c r="A67" s="98" t="s">
        <v>134</v>
      </c>
      <c r="B67" s="98">
        <v>423</v>
      </c>
      <c r="C67" s="98">
        <v>238</v>
      </c>
      <c r="D67" s="98">
        <v>321</v>
      </c>
      <c r="E67" s="98">
        <v>171</v>
      </c>
      <c r="F67" s="98">
        <v>306</v>
      </c>
      <c r="G67" s="98">
        <v>172</v>
      </c>
      <c r="H67" s="98">
        <v>235</v>
      </c>
      <c r="I67" s="98">
        <v>143</v>
      </c>
      <c r="J67" s="101">
        <f>B67+D67+F67+H67</f>
        <v>1285</v>
      </c>
      <c r="K67" s="101">
        <f>+C67+E67+G67+I67</f>
        <v>724</v>
      </c>
      <c r="L67" s="298" t="s">
        <v>134</v>
      </c>
      <c r="M67" s="98">
        <v>49</v>
      </c>
      <c r="N67" s="98">
        <v>28</v>
      </c>
      <c r="O67" s="98">
        <v>42</v>
      </c>
      <c r="P67" s="98">
        <v>27</v>
      </c>
      <c r="Q67" s="98">
        <v>34</v>
      </c>
      <c r="R67" s="98">
        <v>20</v>
      </c>
      <c r="S67" s="98">
        <v>50</v>
      </c>
      <c r="T67" s="98">
        <v>25</v>
      </c>
      <c r="U67" s="102">
        <f>M67+O67+Q67+S67</f>
        <v>175</v>
      </c>
      <c r="V67" s="102">
        <f>N67+P67+R67+T67</f>
        <v>100</v>
      </c>
      <c r="W67" s="298" t="s">
        <v>134</v>
      </c>
      <c r="X67" s="102">
        <v>8</v>
      </c>
      <c r="Y67" s="102">
        <v>8</v>
      </c>
      <c r="Z67" s="102">
        <v>7</v>
      </c>
      <c r="AA67" s="102">
        <v>7</v>
      </c>
      <c r="AB67" s="102">
        <v>30</v>
      </c>
      <c r="AC67" s="102">
        <f>AD67+AE67</f>
        <v>28</v>
      </c>
      <c r="AD67" s="102">
        <v>27</v>
      </c>
      <c r="AE67" s="102">
        <v>1</v>
      </c>
      <c r="AF67" s="102">
        <v>5</v>
      </c>
      <c r="AG67" s="102">
        <v>0</v>
      </c>
      <c r="AH67" s="102">
        <v>0</v>
      </c>
      <c r="AI67" s="98">
        <v>52</v>
      </c>
      <c r="AJ67" s="200">
        <v>57</v>
      </c>
      <c r="AK67" s="98">
        <v>1</v>
      </c>
      <c r="AL67" s="102">
        <v>7</v>
      </c>
      <c r="AM67" s="102">
        <v>7</v>
      </c>
      <c r="AN67" s="102"/>
    </row>
    <row r="68" spans="1:40" ht="14.5" customHeight="1" x14ac:dyDescent="0.3">
      <c r="A68" s="98" t="s">
        <v>126</v>
      </c>
      <c r="B68" s="98">
        <v>436</v>
      </c>
      <c r="C68" s="98">
        <v>239</v>
      </c>
      <c r="D68" s="98">
        <v>277</v>
      </c>
      <c r="E68" s="98">
        <v>150</v>
      </c>
      <c r="F68" s="98">
        <v>283</v>
      </c>
      <c r="G68" s="98">
        <v>152</v>
      </c>
      <c r="H68" s="98">
        <v>235</v>
      </c>
      <c r="I68" s="98">
        <v>137</v>
      </c>
      <c r="J68" s="101">
        <f t="shared" ref="J68:J80" si="15">B68+D68+F68+H68</f>
        <v>1231</v>
      </c>
      <c r="K68" s="101">
        <f t="shared" ref="K68:K80" si="16">+C68+E68+G68+I68</f>
        <v>678</v>
      </c>
      <c r="L68" s="298" t="s">
        <v>126</v>
      </c>
      <c r="M68" s="98">
        <v>77</v>
      </c>
      <c r="N68" s="98">
        <v>42</v>
      </c>
      <c r="O68" s="98">
        <v>40</v>
      </c>
      <c r="P68" s="98">
        <v>21</v>
      </c>
      <c r="Q68" s="98">
        <v>62</v>
      </c>
      <c r="R68" s="98">
        <v>35</v>
      </c>
      <c r="S68" s="98">
        <v>47</v>
      </c>
      <c r="T68" s="98">
        <v>30</v>
      </c>
      <c r="U68" s="102">
        <f t="shared" ref="U68:U80" si="17">M68+O68+Q68+S68</f>
        <v>226</v>
      </c>
      <c r="V68" s="102">
        <f t="shared" ref="V68:V80" si="18">N68+P68+R68+T68</f>
        <v>128</v>
      </c>
      <c r="W68" s="298" t="s">
        <v>126</v>
      </c>
      <c r="X68" s="102">
        <v>7</v>
      </c>
      <c r="Y68" s="102">
        <v>5</v>
      </c>
      <c r="Z68" s="102">
        <v>6</v>
      </c>
      <c r="AA68" s="102">
        <v>4</v>
      </c>
      <c r="AB68" s="102">
        <v>22</v>
      </c>
      <c r="AC68" s="102">
        <f>AD68+AE68</f>
        <v>22</v>
      </c>
      <c r="AD68" s="102">
        <v>18</v>
      </c>
      <c r="AE68" s="102">
        <v>4</v>
      </c>
      <c r="AF68" s="102">
        <v>0</v>
      </c>
      <c r="AG68" s="102">
        <v>0</v>
      </c>
      <c r="AH68" s="102">
        <v>0</v>
      </c>
      <c r="AI68" s="98">
        <v>43</v>
      </c>
      <c r="AJ68" s="200">
        <v>43</v>
      </c>
      <c r="AK68" s="98">
        <v>7</v>
      </c>
      <c r="AL68" s="102">
        <v>3</v>
      </c>
      <c r="AM68" s="102">
        <v>3</v>
      </c>
      <c r="AN68" s="102"/>
    </row>
    <row r="69" spans="1:40" ht="14.5" customHeight="1" x14ac:dyDescent="0.3">
      <c r="A69" s="98" t="s">
        <v>127</v>
      </c>
      <c r="B69" s="98">
        <v>229</v>
      </c>
      <c r="C69" s="98">
        <v>141</v>
      </c>
      <c r="D69" s="98">
        <v>57</v>
      </c>
      <c r="E69" s="98">
        <v>35</v>
      </c>
      <c r="F69" s="98">
        <v>72</v>
      </c>
      <c r="G69" s="98">
        <v>43</v>
      </c>
      <c r="H69" s="98">
        <v>52</v>
      </c>
      <c r="I69" s="98">
        <v>23</v>
      </c>
      <c r="J69" s="101">
        <f t="shared" si="15"/>
        <v>410</v>
      </c>
      <c r="K69" s="101">
        <f t="shared" si="16"/>
        <v>242</v>
      </c>
      <c r="L69" s="298" t="s">
        <v>127</v>
      </c>
      <c r="M69" s="98">
        <v>18</v>
      </c>
      <c r="N69" s="98">
        <v>13</v>
      </c>
      <c r="O69" s="98">
        <v>7</v>
      </c>
      <c r="P69" s="98">
        <v>4</v>
      </c>
      <c r="Q69" s="98">
        <v>6</v>
      </c>
      <c r="R69" s="98">
        <v>3</v>
      </c>
      <c r="S69" s="98">
        <v>15</v>
      </c>
      <c r="T69" s="98">
        <v>4</v>
      </c>
      <c r="U69" s="102">
        <f t="shared" si="17"/>
        <v>46</v>
      </c>
      <c r="V69" s="102">
        <f t="shared" si="18"/>
        <v>24</v>
      </c>
      <c r="W69" s="298" t="s">
        <v>127</v>
      </c>
      <c r="X69" s="102">
        <v>6</v>
      </c>
      <c r="Y69" s="102">
        <v>3</v>
      </c>
      <c r="Z69" s="102">
        <v>3</v>
      </c>
      <c r="AA69" s="102">
        <v>2</v>
      </c>
      <c r="AB69" s="102">
        <v>14</v>
      </c>
      <c r="AC69" s="102">
        <f t="shared" ref="AC69:AC80" si="19">AD69+AE69</f>
        <v>16</v>
      </c>
      <c r="AD69" s="102">
        <v>14</v>
      </c>
      <c r="AE69" s="102">
        <v>2</v>
      </c>
      <c r="AF69" s="102">
        <v>0</v>
      </c>
      <c r="AG69" s="102">
        <v>0</v>
      </c>
      <c r="AH69" s="102">
        <v>0</v>
      </c>
      <c r="AI69" s="98">
        <v>24</v>
      </c>
      <c r="AJ69" s="200">
        <v>24</v>
      </c>
      <c r="AK69" s="98">
        <v>2</v>
      </c>
      <c r="AL69" s="102">
        <v>3</v>
      </c>
      <c r="AM69" s="102">
        <v>3</v>
      </c>
      <c r="AN69" s="102"/>
    </row>
    <row r="70" spans="1:40" ht="14.5" customHeight="1" x14ac:dyDescent="0.3">
      <c r="A70" s="98" t="s">
        <v>129</v>
      </c>
      <c r="B70" s="98">
        <v>850</v>
      </c>
      <c r="C70" s="98">
        <v>419</v>
      </c>
      <c r="D70" s="98">
        <v>539</v>
      </c>
      <c r="E70" s="98">
        <v>271</v>
      </c>
      <c r="F70" s="98">
        <v>621</v>
      </c>
      <c r="G70" s="98">
        <v>340</v>
      </c>
      <c r="H70" s="98">
        <v>611</v>
      </c>
      <c r="I70" s="98">
        <v>328</v>
      </c>
      <c r="J70" s="101">
        <f t="shared" si="15"/>
        <v>2621</v>
      </c>
      <c r="K70" s="101">
        <f t="shared" si="16"/>
        <v>1358</v>
      </c>
      <c r="L70" s="298" t="s">
        <v>129</v>
      </c>
      <c r="M70" s="98">
        <v>36</v>
      </c>
      <c r="N70" s="98">
        <v>17</v>
      </c>
      <c r="O70" s="98">
        <v>27</v>
      </c>
      <c r="P70" s="98">
        <v>11</v>
      </c>
      <c r="Q70" s="98">
        <v>24</v>
      </c>
      <c r="R70" s="98">
        <v>11</v>
      </c>
      <c r="S70" s="98">
        <v>108</v>
      </c>
      <c r="T70" s="98">
        <v>72</v>
      </c>
      <c r="U70" s="102">
        <f t="shared" si="17"/>
        <v>195</v>
      </c>
      <c r="V70" s="102">
        <f t="shared" si="18"/>
        <v>111</v>
      </c>
      <c r="W70" s="298" t="s">
        <v>129</v>
      </c>
      <c r="X70" s="102">
        <v>16</v>
      </c>
      <c r="Y70" s="102">
        <v>13</v>
      </c>
      <c r="Z70" s="102">
        <v>13</v>
      </c>
      <c r="AA70" s="102">
        <v>15</v>
      </c>
      <c r="AB70" s="102">
        <v>57</v>
      </c>
      <c r="AC70" s="102">
        <f t="shared" si="19"/>
        <v>57</v>
      </c>
      <c r="AD70" s="102">
        <v>57</v>
      </c>
      <c r="AE70" s="102">
        <v>0</v>
      </c>
      <c r="AF70" s="102">
        <v>0</v>
      </c>
      <c r="AG70" s="102">
        <v>0</v>
      </c>
      <c r="AH70" s="102">
        <v>0</v>
      </c>
      <c r="AI70" s="98">
        <v>124</v>
      </c>
      <c r="AJ70" s="200">
        <v>124</v>
      </c>
      <c r="AK70" s="98">
        <v>16</v>
      </c>
      <c r="AL70" s="102">
        <v>10</v>
      </c>
      <c r="AM70" s="102">
        <v>10</v>
      </c>
      <c r="AN70" s="102"/>
    </row>
    <row r="71" spans="1:40" ht="14.5" customHeight="1" x14ac:dyDescent="0.3">
      <c r="A71" s="98" t="s">
        <v>131</v>
      </c>
      <c r="B71" s="98">
        <v>499</v>
      </c>
      <c r="C71" s="98">
        <v>243</v>
      </c>
      <c r="D71" s="98">
        <v>414</v>
      </c>
      <c r="E71" s="98">
        <v>219</v>
      </c>
      <c r="F71" s="98">
        <v>386</v>
      </c>
      <c r="G71" s="98">
        <v>214</v>
      </c>
      <c r="H71" s="98">
        <v>436</v>
      </c>
      <c r="I71" s="98">
        <v>233</v>
      </c>
      <c r="J71" s="101">
        <f t="shared" si="15"/>
        <v>1735</v>
      </c>
      <c r="K71" s="101">
        <f t="shared" si="16"/>
        <v>909</v>
      </c>
      <c r="L71" s="298" t="s">
        <v>131</v>
      </c>
      <c r="M71" s="98">
        <v>35</v>
      </c>
      <c r="N71" s="98">
        <v>14</v>
      </c>
      <c r="O71" s="98">
        <v>54</v>
      </c>
      <c r="P71" s="98">
        <v>28</v>
      </c>
      <c r="Q71" s="98">
        <v>36</v>
      </c>
      <c r="R71" s="98">
        <v>22</v>
      </c>
      <c r="S71" s="98">
        <v>103</v>
      </c>
      <c r="T71" s="98">
        <v>54</v>
      </c>
      <c r="U71" s="102">
        <f t="shared" si="17"/>
        <v>228</v>
      </c>
      <c r="V71" s="102">
        <f t="shared" si="18"/>
        <v>118</v>
      </c>
      <c r="W71" s="298" t="s">
        <v>131</v>
      </c>
      <c r="X71" s="102">
        <v>13</v>
      </c>
      <c r="Y71" s="102">
        <v>14</v>
      </c>
      <c r="Z71" s="102">
        <v>12</v>
      </c>
      <c r="AA71" s="102">
        <v>14</v>
      </c>
      <c r="AB71" s="102">
        <v>53</v>
      </c>
      <c r="AC71" s="102">
        <f t="shared" si="19"/>
        <v>55</v>
      </c>
      <c r="AD71" s="102">
        <v>51</v>
      </c>
      <c r="AE71" s="102">
        <v>4</v>
      </c>
      <c r="AF71" s="102">
        <v>0</v>
      </c>
      <c r="AG71" s="102">
        <v>0</v>
      </c>
      <c r="AH71" s="102">
        <v>0</v>
      </c>
      <c r="AI71" s="98">
        <v>93</v>
      </c>
      <c r="AJ71" s="200">
        <v>93</v>
      </c>
      <c r="AK71" s="98">
        <v>6</v>
      </c>
      <c r="AL71" s="102">
        <v>10</v>
      </c>
      <c r="AM71" s="102">
        <v>10</v>
      </c>
      <c r="AN71" s="102"/>
    </row>
    <row r="72" spans="1:40" ht="14.5" customHeight="1" x14ac:dyDescent="0.3">
      <c r="A72" s="98" t="s">
        <v>132</v>
      </c>
      <c r="B72" s="98">
        <v>357</v>
      </c>
      <c r="C72" s="98">
        <v>170</v>
      </c>
      <c r="D72" s="98">
        <v>259</v>
      </c>
      <c r="E72" s="98">
        <v>123</v>
      </c>
      <c r="F72" s="98">
        <v>214</v>
      </c>
      <c r="G72" s="98">
        <v>120</v>
      </c>
      <c r="H72" s="98">
        <v>206</v>
      </c>
      <c r="I72" s="98">
        <v>105</v>
      </c>
      <c r="J72" s="101">
        <f t="shared" si="15"/>
        <v>1036</v>
      </c>
      <c r="K72" s="101">
        <f t="shared" si="16"/>
        <v>518</v>
      </c>
      <c r="L72" s="298" t="s">
        <v>132</v>
      </c>
      <c r="M72" s="98">
        <v>63</v>
      </c>
      <c r="N72" s="98">
        <v>27</v>
      </c>
      <c r="O72" s="98">
        <v>64</v>
      </c>
      <c r="P72" s="98">
        <v>22</v>
      </c>
      <c r="Q72" s="98">
        <v>54</v>
      </c>
      <c r="R72" s="98">
        <v>25</v>
      </c>
      <c r="S72" s="98">
        <v>79</v>
      </c>
      <c r="T72" s="98">
        <v>36</v>
      </c>
      <c r="U72" s="102">
        <f t="shared" si="17"/>
        <v>260</v>
      </c>
      <c r="V72" s="102">
        <f t="shared" si="18"/>
        <v>110</v>
      </c>
      <c r="W72" s="298" t="s">
        <v>132</v>
      </c>
      <c r="X72" s="102">
        <v>6</v>
      </c>
      <c r="Y72" s="102">
        <v>6</v>
      </c>
      <c r="Z72" s="102">
        <v>5</v>
      </c>
      <c r="AA72" s="102">
        <v>4</v>
      </c>
      <c r="AB72" s="102">
        <v>21</v>
      </c>
      <c r="AC72" s="102">
        <f t="shared" si="19"/>
        <v>21</v>
      </c>
      <c r="AD72" s="102">
        <v>21</v>
      </c>
      <c r="AE72" s="102">
        <v>0</v>
      </c>
      <c r="AF72" s="102">
        <v>0</v>
      </c>
      <c r="AG72" s="102">
        <v>0</v>
      </c>
      <c r="AH72" s="102">
        <v>0</v>
      </c>
      <c r="AI72" s="98">
        <v>34</v>
      </c>
      <c r="AJ72" s="200">
        <v>34</v>
      </c>
      <c r="AK72" s="98">
        <v>8</v>
      </c>
      <c r="AL72" s="102">
        <v>3</v>
      </c>
      <c r="AM72" s="102">
        <v>3</v>
      </c>
      <c r="AN72" s="102"/>
    </row>
    <row r="73" spans="1:40" ht="14.5" customHeight="1" x14ac:dyDescent="0.3">
      <c r="A73" s="98" t="s">
        <v>136</v>
      </c>
      <c r="B73" s="98">
        <v>45</v>
      </c>
      <c r="C73" s="98">
        <v>18</v>
      </c>
      <c r="D73" s="98">
        <v>34</v>
      </c>
      <c r="E73" s="98">
        <v>20</v>
      </c>
      <c r="F73" s="98">
        <v>31</v>
      </c>
      <c r="G73" s="98">
        <v>16</v>
      </c>
      <c r="H73" s="98">
        <v>28</v>
      </c>
      <c r="I73" s="98">
        <v>16</v>
      </c>
      <c r="J73" s="101">
        <f t="shared" si="15"/>
        <v>138</v>
      </c>
      <c r="K73" s="101">
        <f t="shared" si="16"/>
        <v>70</v>
      </c>
      <c r="L73" s="298" t="s">
        <v>136</v>
      </c>
      <c r="M73" s="98">
        <v>7</v>
      </c>
      <c r="N73" s="98">
        <v>4</v>
      </c>
      <c r="O73" s="98">
        <v>6</v>
      </c>
      <c r="P73" s="98">
        <v>4</v>
      </c>
      <c r="Q73" s="98">
        <v>7</v>
      </c>
      <c r="R73" s="98">
        <v>2</v>
      </c>
      <c r="S73" s="98">
        <v>5</v>
      </c>
      <c r="T73" s="98">
        <v>2</v>
      </c>
      <c r="U73" s="102">
        <f t="shared" si="17"/>
        <v>25</v>
      </c>
      <c r="V73" s="102">
        <f t="shared" si="18"/>
        <v>12</v>
      </c>
      <c r="W73" s="298" t="s">
        <v>136</v>
      </c>
      <c r="X73" s="102">
        <v>1</v>
      </c>
      <c r="Y73" s="102">
        <v>1</v>
      </c>
      <c r="Z73" s="102">
        <v>1</v>
      </c>
      <c r="AA73" s="102">
        <v>1</v>
      </c>
      <c r="AB73" s="102">
        <v>8</v>
      </c>
      <c r="AC73" s="102">
        <f t="shared" si="19"/>
        <v>7</v>
      </c>
      <c r="AD73" s="102">
        <v>7</v>
      </c>
      <c r="AE73" s="102">
        <v>0</v>
      </c>
      <c r="AF73" s="102">
        <v>0</v>
      </c>
      <c r="AG73" s="102">
        <v>0</v>
      </c>
      <c r="AH73" s="102">
        <v>0</v>
      </c>
      <c r="AI73" s="98">
        <v>9</v>
      </c>
      <c r="AJ73" s="200">
        <v>9</v>
      </c>
      <c r="AK73" s="98">
        <v>0</v>
      </c>
      <c r="AL73" s="102">
        <v>1</v>
      </c>
      <c r="AM73" s="102">
        <v>1</v>
      </c>
      <c r="AN73" s="102"/>
    </row>
    <row r="74" spans="1:40" ht="14.5" customHeight="1" x14ac:dyDescent="0.3">
      <c r="A74" s="98" t="s">
        <v>137</v>
      </c>
      <c r="B74" s="98">
        <v>156</v>
      </c>
      <c r="C74" s="98">
        <v>82</v>
      </c>
      <c r="D74" s="98">
        <v>92</v>
      </c>
      <c r="E74" s="98">
        <v>39</v>
      </c>
      <c r="F74" s="98">
        <v>65</v>
      </c>
      <c r="G74" s="98">
        <v>28</v>
      </c>
      <c r="H74" s="98">
        <v>85</v>
      </c>
      <c r="I74" s="98">
        <v>41</v>
      </c>
      <c r="J74" s="101">
        <f t="shared" si="15"/>
        <v>398</v>
      </c>
      <c r="K74" s="101">
        <f t="shared" si="16"/>
        <v>190</v>
      </c>
      <c r="L74" s="298" t="s">
        <v>137</v>
      </c>
      <c r="M74" s="98">
        <v>5</v>
      </c>
      <c r="N74" s="98">
        <v>5</v>
      </c>
      <c r="O74" s="98">
        <v>7</v>
      </c>
      <c r="P74" s="98">
        <v>4</v>
      </c>
      <c r="Q74" s="98">
        <v>4</v>
      </c>
      <c r="R74" s="98">
        <v>2</v>
      </c>
      <c r="S74" s="98">
        <v>27</v>
      </c>
      <c r="T74" s="98">
        <v>15</v>
      </c>
      <c r="U74" s="102">
        <f t="shared" si="17"/>
        <v>43</v>
      </c>
      <c r="V74" s="102">
        <f t="shared" si="18"/>
        <v>26</v>
      </c>
      <c r="W74" s="298" t="s">
        <v>137</v>
      </c>
      <c r="X74" s="102">
        <v>4</v>
      </c>
      <c r="Y74" s="102">
        <v>3</v>
      </c>
      <c r="Z74" s="102">
        <v>2</v>
      </c>
      <c r="AA74" s="102">
        <v>2</v>
      </c>
      <c r="AB74" s="102">
        <v>11</v>
      </c>
      <c r="AC74" s="102">
        <f t="shared" si="19"/>
        <v>11</v>
      </c>
      <c r="AD74" s="102">
        <v>5</v>
      </c>
      <c r="AE74" s="102">
        <v>6</v>
      </c>
      <c r="AF74" s="102">
        <v>0</v>
      </c>
      <c r="AG74" s="102">
        <v>0</v>
      </c>
      <c r="AH74" s="102">
        <v>0</v>
      </c>
      <c r="AI74" s="98">
        <v>18</v>
      </c>
      <c r="AJ74" s="200">
        <v>18</v>
      </c>
      <c r="AK74" s="98">
        <v>2</v>
      </c>
      <c r="AL74" s="102">
        <v>3</v>
      </c>
      <c r="AM74" s="102">
        <v>3</v>
      </c>
      <c r="AN74" s="102"/>
    </row>
    <row r="75" spans="1:40" ht="14.5" customHeight="1" x14ac:dyDescent="0.3">
      <c r="A75" s="98" t="s">
        <v>138</v>
      </c>
      <c r="B75" s="98">
        <v>40</v>
      </c>
      <c r="C75" s="98">
        <v>17</v>
      </c>
      <c r="D75" s="98">
        <v>15</v>
      </c>
      <c r="E75" s="98">
        <v>11</v>
      </c>
      <c r="F75" s="98">
        <v>8</v>
      </c>
      <c r="G75" s="98">
        <v>4</v>
      </c>
      <c r="H75" s="98">
        <v>0</v>
      </c>
      <c r="I75" s="98">
        <v>0</v>
      </c>
      <c r="J75" s="101">
        <f t="shared" si="15"/>
        <v>63</v>
      </c>
      <c r="K75" s="101">
        <f t="shared" si="16"/>
        <v>32</v>
      </c>
      <c r="L75" s="298" t="s">
        <v>138</v>
      </c>
      <c r="M75" s="98">
        <v>0</v>
      </c>
      <c r="N75" s="98">
        <v>0</v>
      </c>
      <c r="O75" s="98">
        <v>0</v>
      </c>
      <c r="P75" s="98">
        <v>0</v>
      </c>
      <c r="Q75" s="98">
        <v>0</v>
      </c>
      <c r="R75" s="98">
        <v>0</v>
      </c>
      <c r="S75" s="98">
        <v>0</v>
      </c>
      <c r="T75" s="98">
        <v>0</v>
      </c>
      <c r="U75" s="102">
        <f t="shared" si="17"/>
        <v>0</v>
      </c>
      <c r="V75" s="102">
        <f t="shared" si="18"/>
        <v>0</v>
      </c>
      <c r="W75" s="298" t="s">
        <v>138</v>
      </c>
      <c r="X75" s="102">
        <v>1</v>
      </c>
      <c r="Y75" s="102">
        <v>1</v>
      </c>
      <c r="Z75" s="102">
        <v>1</v>
      </c>
      <c r="AA75" s="102">
        <v>0</v>
      </c>
      <c r="AB75" s="102">
        <v>3</v>
      </c>
      <c r="AC75" s="102">
        <f t="shared" si="19"/>
        <v>3</v>
      </c>
      <c r="AD75" s="102">
        <v>2</v>
      </c>
      <c r="AE75" s="102">
        <v>1</v>
      </c>
      <c r="AF75" s="102">
        <v>0</v>
      </c>
      <c r="AG75" s="102">
        <v>0</v>
      </c>
      <c r="AH75" s="102">
        <v>0</v>
      </c>
      <c r="AI75" s="98">
        <v>5</v>
      </c>
      <c r="AJ75" s="200">
        <v>5</v>
      </c>
      <c r="AK75" s="98">
        <v>0</v>
      </c>
      <c r="AL75" s="102">
        <v>1</v>
      </c>
      <c r="AM75" s="102">
        <v>1</v>
      </c>
      <c r="AN75" s="102"/>
    </row>
    <row r="76" spans="1:40" ht="14.5" customHeight="1" x14ac:dyDescent="0.3">
      <c r="A76" s="98" t="s">
        <v>141</v>
      </c>
      <c r="B76" s="98">
        <v>485</v>
      </c>
      <c r="C76" s="98">
        <v>227</v>
      </c>
      <c r="D76" s="98">
        <v>408</v>
      </c>
      <c r="E76" s="98">
        <v>210</v>
      </c>
      <c r="F76" s="98">
        <v>466</v>
      </c>
      <c r="G76" s="98">
        <v>226</v>
      </c>
      <c r="H76" s="98">
        <v>447</v>
      </c>
      <c r="I76" s="98">
        <v>205</v>
      </c>
      <c r="J76" s="101">
        <f t="shared" si="15"/>
        <v>1806</v>
      </c>
      <c r="K76" s="101">
        <f t="shared" si="16"/>
        <v>868</v>
      </c>
      <c r="L76" s="298" t="s">
        <v>141</v>
      </c>
      <c r="M76" s="98">
        <v>74</v>
      </c>
      <c r="N76" s="98">
        <v>36</v>
      </c>
      <c r="O76" s="98">
        <v>33</v>
      </c>
      <c r="P76" s="98">
        <v>18</v>
      </c>
      <c r="Q76" s="98">
        <v>28</v>
      </c>
      <c r="R76" s="98">
        <v>15</v>
      </c>
      <c r="S76" s="98">
        <v>125</v>
      </c>
      <c r="T76" s="98">
        <v>53</v>
      </c>
      <c r="U76" s="102">
        <f t="shared" si="17"/>
        <v>260</v>
      </c>
      <c r="V76" s="102">
        <f t="shared" si="18"/>
        <v>122</v>
      </c>
      <c r="W76" s="298" t="s">
        <v>141</v>
      </c>
      <c r="X76" s="102">
        <v>10</v>
      </c>
      <c r="Y76" s="102">
        <v>9</v>
      </c>
      <c r="Z76" s="102">
        <v>10</v>
      </c>
      <c r="AA76" s="102">
        <v>9</v>
      </c>
      <c r="AB76" s="102">
        <v>38</v>
      </c>
      <c r="AC76" s="102">
        <f t="shared" si="19"/>
        <v>39</v>
      </c>
      <c r="AD76" s="102">
        <v>39</v>
      </c>
      <c r="AE76" s="102">
        <v>0</v>
      </c>
      <c r="AF76" s="102">
        <v>0</v>
      </c>
      <c r="AG76" s="102">
        <v>0</v>
      </c>
      <c r="AH76" s="102">
        <v>0</v>
      </c>
      <c r="AI76" s="98">
        <v>64</v>
      </c>
      <c r="AJ76" s="200">
        <v>64</v>
      </c>
      <c r="AK76" s="98">
        <v>11</v>
      </c>
      <c r="AL76" s="102">
        <v>8</v>
      </c>
      <c r="AM76" s="102">
        <v>8</v>
      </c>
      <c r="AN76" s="102"/>
    </row>
    <row r="77" spans="1:40" ht="14.5" customHeight="1" x14ac:dyDescent="0.3">
      <c r="A77" s="98" t="s">
        <v>142</v>
      </c>
      <c r="B77" s="98">
        <v>32</v>
      </c>
      <c r="C77" s="98">
        <v>19</v>
      </c>
      <c r="D77" s="98">
        <v>25</v>
      </c>
      <c r="E77" s="98">
        <v>15</v>
      </c>
      <c r="F77" s="98">
        <v>25</v>
      </c>
      <c r="G77" s="98">
        <v>15</v>
      </c>
      <c r="H77" s="98">
        <v>25</v>
      </c>
      <c r="I77" s="98">
        <v>18</v>
      </c>
      <c r="J77" s="101">
        <f t="shared" si="15"/>
        <v>107</v>
      </c>
      <c r="K77" s="101">
        <f t="shared" si="16"/>
        <v>67</v>
      </c>
      <c r="L77" s="298" t="s">
        <v>142</v>
      </c>
      <c r="M77" s="98">
        <v>4</v>
      </c>
      <c r="N77" s="98">
        <v>3</v>
      </c>
      <c r="O77" s="98">
        <v>4</v>
      </c>
      <c r="P77" s="98">
        <v>1</v>
      </c>
      <c r="Q77" s="98">
        <v>0</v>
      </c>
      <c r="R77" s="98">
        <v>0</v>
      </c>
      <c r="S77" s="98">
        <v>7</v>
      </c>
      <c r="T77" s="98">
        <v>7</v>
      </c>
      <c r="U77" s="102">
        <f t="shared" si="17"/>
        <v>15</v>
      </c>
      <c r="V77" s="102">
        <f t="shared" si="18"/>
        <v>11</v>
      </c>
      <c r="W77" s="298" t="s">
        <v>142</v>
      </c>
      <c r="X77" s="102">
        <v>1</v>
      </c>
      <c r="Y77" s="102">
        <v>1</v>
      </c>
      <c r="Z77" s="102">
        <v>1</v>
      </c>
      <c r="AA77" s="102">
        <v>1</v>
      </c>
      <c r="AB77" s="102">
        <v>4</v>
      </c>
      <c r="AC77" s="102">
        <f t="shared" si="19"/>
        <v>4</v>
      </c>
      <c r="AD77" s="102">
        <v>4</v>
      </c>
      <c r="AE77" s="102">
        <v>0</v>
      </c>
      <c r="AF77" s="102">
        <v>0</v>
      </c>
      <c r="AG77" s="102">
        <v>0</v>
      </c>
      <c r="AH77" s="102">
        <v>0</v>
      </c>
      <c r="AI77" s="98">
        <v>9</v>
      </c>
      <c r="AJ77" s="200">
        <v>9</v>
      </c>
      <c r="AK77" s="98">
        <v>0</v>
      </c>
      <c r="AL77" s="102">
        <v>1</v>
      </c>
      <c r="AM77" s="102">
        <v>1</v>
      </c>
      <c r="AN77" s="102"/>
    </row>
    <row r="78" spans="1:40" ht="14.5" customHeight="1" x14ac:dyDescent="0.3">
      <c r="A78" s="98" t="s">
        <v>143</v>
      </c>
      <c r="B78" s="98">
        <v>396</v>
      </c>
      <c r="C78" s="98">
        <v>183</v>
      </c>
      <c r="D78" s="98">
        <v>271</v>
      </c>
      <c r="E78" s="98">
        <v>133</v>
      </c>
      <c r="F78" s="98">
        <v>250</v>
      </c>
      <c r="G78" s="98">
        <v>125</v>
      </c>
      <c r="H78" s="98">
        <v>237</v>
      </c>
      <c r="I78" s="98">
        <v>127</v>
      </c>
      <c r="J78" s="101">
        <f t="shared" si="15"/>
        <v>1154</v>
      </c>
      <c r="K78" s="101">
        <f t="shared" si="16"/>
        <v>568</v>
      </c>
      <c r="L78" s="298" t="s">
        <v>143</v>
      </c>
      <c r="M78" s="98">
        <v>46</v>
      </c>
      <c r="N78" s="98">
        <v>28</v>
      </c>
      <c r="O78" s="98">
        <v>36</v>
      </c>
      <c r="P78" s="98">
        <v>24</v>
      </c>
      <c r="Q78" s="98">
        <v>19</v>
      </c>
      <c r="R78" s="98">
        <v>9</v>
      </c>
      <c r="S78" s="98">
        <v>51</v>
      </c>
      <c r="T78" s="98">
        <v>25</v>
      </c>
      <c r="U78" s="102">
        <f t="shared" si="17"/>
        <v>152</v>
      </c>
      <c r="V78" s="102">
        <f t="shared" si="18"/>
        <v>86</v>
      </c>
      <c r="W78" s="298" t="s">
        <v>143</v>
      </c>
      <c r="X78" s="102">
        <v>9</v>
      </c>
      <c r="Y78" s="102">
        <v>7</v>
      </c>
      <c r="Z78" s="102">
        <v>7</v>
      </c>
      <c r="AA78" s="102">
        <v>6</v>
      </c>
      <c r="AB78" s="102">
        <v>29</v>
      </c>
      <c r="AC78" s="102">
        <f t="shared" si="19"/>
        <v>29</v>
      </c>
      <c r="AD78" s="102">
        <v>29</v>
      </c>
      <c r="AE78" s="102">
        <v>0</v>
      </c>
      <c r="AF78" s="102">
        <v>0</v>
      </c>
      <c r="AG78" s="102">
        <v>0</v>
      </c>
      <c r="AH78" s="102">
        <v>0</v>
      </c>
      <c r="AI78" s="98">
        <v>54</v>
      </c>
      <c r="AJ78" s="200">
        <v>54</v>
      </c>
      <c r="AK78" s="98">
        <v>2</v>
      </c>
      <c r="AL78" s="102">
        <v>4</v>
      </c>
      <c r="AM78" s="102">
        <v>4</v>
      </c>
      <c r="AN78" s="102"/>
    </row>
    <row r="79" spans="1:40" ht="14.5" customHeight="1" x14ac:dyDescent="0.3">
      <c r="A79" s="98" t="s">
        <v>146</v>
      </c>
      <c r="B79" s="98">
        <v>112</v>
      </c>
      <c r="C79" s="98">
        <v>41</v>
      </c>
      <c r="D79" s="98">
        <v>55</v>
      </c>
      <c r="E79" s="98">
        <v>21</v>
      </c>
      <c r="F79" s="98">
        <v>37</v>
      </c>
      <c r="G79" s="98">
        <v>12</v>
      </c>
      <c r="H79" s="98">
        <v>47</v>
      </c>
      <c r="I79" s="98">
        <v>18</v>
      </c>
      <c r="J79" s="101">
        <f t="shared" si="15"/>
        <v>251</v>
      </c>
      <c r="K79" s="101">
        <f t="shared" si="16"/>
        <v>92</v>
      </c>
      <c r="L79" s="298" t="s">
        <v>146</v>
      </c>
      <c r="M79" s="98">
        <v>6</v>
      </c>
      <c r="N79" s="98">
        <v>4</v>
      </c>
      <c r="O79" s="98">
        <v>0</v>
      </c>
      <c r="P79" s="98">
        <v>0</v>
      </c>
      <c r="Q79" s="98">
        <v>1</v>
      </c>
      <c r="R79" s="98">
        <v>1</v>
      </c>
      <c r="S79" s="98">
        <v>5</v>
      </c>
      <c r="T79" s="98">
        <v>2</v>
      </c>
      <c r="U79" s="102">
        <f t="shared" si="17"/>
        <v>12</v>
      </c>
      <c r="V79" s="102">
        <f t="shared" si="18"/>
        <v>7</v>
      </c>
      <c r="W79" s="298" t="s">
        <v>146</v>
      </c>
      <c r="X79" s="102">
        <v>2</v>
      </c>
      <c r="Y79" s="102">
        <v>1</v>
      </c>
      <c r="Z79" s="102">
        <v>1</v>
      </c>
      <c r="AA79" s="102">
        <v>1</v>
      </c>
      <c r="AB79" s="102">
        <v>5</v>
      </c>
      <c r="AC79" s="102">
        <f t="shared" si="19"/>
        <v>5</v>
      </c>
      <c r="AD79" s="102">
        <v>5</v>
      </c>
      <c r="AE79" s="102">
        <v>0</v>
      </c>
      <c r="AF79" s="102">
        <v>0</v>
      </c>
      <c r="AG79" s="102">
        <v>0</v>
      </c>
      <c r="AH79" s="102">
        <v>0</v>
      </c>
      <c r="AI79" s="98">
        <v>10</v>
      </c>
      <c r="AJ79" s="200">
        <v>10</v>
      </c>
      <c r="AK79" s="98">
        <v>1</v>
      </c>
      <c r="AL79" s="102">
        <v>1</v>
      </c>
      <c r="AM79" s="102">
        <v>1</v>
      </c>
      <c r="AN79" s="102"/>
    </row>
    <row r="80" spans="1:40" ht="14.5" customHeight="1" x14ac:dyDescent="0.3">
      <c r="A80" s="98" t="s">
        <v>147</v>
      </c>
      <c r="B80" s="98">
        <v>159</v>
      </c>
      <c r="C80" s="98">
        <v>68</v>
      </c>
      <c r="D80" s="98">
        <v>116</v>
      </c>
      <c r="E80" s="98">
        <v>44</v>
      </c>
      <c r="F80" s="98">
        <v>101</v>
      </c>
      <c r="G80" s="98">
        <v>50</v>
      </c>
      <c r="H80" s="98">
        <v>87</v>
      </c>
      <c r="I80" s="98">
        <v>51</v>
      </c>
      <c r="J80" s="101">
        <f t="shared" si="15"/>
        <v>463</v>
      </c>
      <c r="K80" s="101">
        <f t="shared" si="16"/>
        <v>213</v>
      </c>
      <c r="L80" s="298" t="s">
        <v>147</v>
      </c>
      <c r="M80" s="98">
        <v>26</v>
      </c>
      <c r="N80" s="98">
        <v>10</v>
      </c>
      <c r="O80" s="98">
        <v>13</v>
      </c>
      <c r="P80" s="98">
        <v>9</v>
      </c>
      <c r="Q80" s="98">
        <v>8</v>
      </c>
      <c r="R80" s="98">
        <v>5</v>
      </c>
      <c r="S80" s="98">
        <v>12</v>
      </c>
      <c r="T80" s="98">
        <v>7</v>
      </c>
      <c r="U80" s="102">
        <f t="shared" si="17"/>
        <v>59</v>
      </c>
      <c r="V80" s="102">
        <f t="shared" si="18"/>
        <v>31</v>
      </c>
      <c r="W80" s="298" t="s">
        <v>147</v>
      </c>
      <c r="X80" s="102">
        <v>6</v>
      </c>
      <c r="Y80" s="102">
        <v>6</v>
      </c>
      <c r="Z80" s="102">
        <v>6</v>
      </c>
      <c r="AA80" s="102">
        <v>4</v>
      </c>
      <c r="AB80" s="102">
        <v>22</v>
      </c>
      <c r="AC80" s="102">
        <f t="shared" si="19"/>
        <v>23</v>
      </c>
      <c r="AD80" s="102">
        <v>17</v>
      </c>
      <c r="AE80" s="102">
        <v>6</v>
      </c>
      <c r="AF80" s="102">
        <v>0</v>
      </c>
      <c r="AG80" s="102">
        <v>0</v>
      </c>
      <c r="AH80" s="102">
        <v>0</v>
      </c>
      <c r="AI80" s="98">
        <v>41</v>
      </c>
      <c r="AJ80" s="200">
        <v>41</v>
      </c>
      <c r="AK80" s="98">
        <v>1</v>
      </c>
      <c r="AL80" s="102">
        <v>6</v>
      </c>
      <c r="AM80" s="102">
        <v>6</v>
      </c>
      <c r="AN80" s="102"/>
    </row>
    <row r="81" spans="1:40" ht="14.5" customHeight="1" x14ac:dyDescent="0.3">
      <c r="A81" s="98"/>
      <c r="B81" s="98"/>
      <c r="C81" s="98"/>
      <c r="D81" s="98"/>
      <c r="E81" s="98"/>
      <c r="F81" s="98"/>
      <c r="G81" s="98"/>
      <c r="H81" s="98"/>
      <c r="I81" s="98"/>
      <c r="J81" s="101"/>
      <c r="K81" s="101"/>
      <c r="L81" s="298"/>
      <c r="M81" s="98"/>
      <c r="N81" s="98"/>
      <c r="O81" s="98"/>
      <c r="P81" s="98"/>
      <c r="Q81" s="98"/>
      <c r="R81" s="98"/>
      <c r="S81" s="98"/>
      <c r="T81" s="98"/>
      <c r="U81" s="102"/>
      <c r="V81" s="102"/>
      <c r="W81" s="298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98"/>
      <c r="AJ81" s="200">
        <f t="shared" ref="AJ81:AJ88" si="20">SUM(AF81:AI81)</f>
        <v>0</v>
      </c>
      <c r="AK81" s="98"/>
      <c r="AL81" s="102"/>
      <c r="AM81" s="102"/>
      <c r="AN81" s="102"/>
    </row>
    <row r="82" spans="1:40" ht="14.5" customHeight="1" x14ac:dyDescent="0.3">
      <c r="A82" s="98"/>
      <c r="B82" s="98"/>
      <c r="C82" s="98"/>
      <c r="D82" s="98"/>
      <c r="E82" s="98"/>
      <c r="F82" s="98"/>
      <c r="G82" s="98"/>
      <c r="H82" s="98"/>
      <c r="I82" s="98"/>
      <c r="J82" s="101"/>
      <c r="K82" s="101"/>
      <c r="L82" s="298"/>
      <c r="M82" s="98"/>
      <c r="N82" s="98"/>
      <c r="O82" s="98"/>
      <c r="P82" s="98"/>
      <c r="Q82" s="98"/>
      <c r="R82" s="98"/>
      <c r="S82" s="98"/>
      <c r="T82" s="98"/>
      <c r="U82" s="102"/>
      <c r="V82" s="102"/>
      <c r="W82" s="298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98"/>
      <c r="AJ82" s="200">
        <f t="shared" si="20"/>
        <v>0</v>
      </c>
      <c r="AK82" s="98"/>
      <c r="AL82" s="102"/>
      <c r="AM82" s="102"/>
      <c r="AN82" s="102"/>
    </row>
    <row r="83" spans="1:40" ht="14.5" customHeight="1" x14ac:dyDescent="0.3">
      <c r="A83" s="98"/>
      <c r="B83" s="98"/>
      <c r="C83" s="98"/>
      <c r="D83" s="98"/>
      <c r="E83" s="98"/>
      <c r="F83" s="98"/>
      <c r="G83" s="98"/>
      <c r="H83" s="98"/>
      <c r="I83" s="98"/>
      <c r="J83" s="101"/>
      <c r="K83" s="101"/>
      <c r="L83" s="298"/>
      <c r="M83" s="98"/>
      <c r="N83" s="98"/>
      <c r="O83" s="98"/>
      <c r="P83" s="98"/>
      <c r="Q83" s="98"/>
      <c r="R83" s="98"/>
      <c r="S83" s="98"/>
      <c r="T83" s="98"/>
      <c r="U83" s="102"/>
      <c r="V83" s="102"/>
      <c r="W83" s="298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98"/>
      <c r="AJ83" s="200">
        <f t="shared" si="20"/>
        <v>0</v>
      </c>
      <c r="AK83" s="98"/>
      <c r="AL83" s="102"/>
      <c r="AM83" s="102"/>
      <c r="AN83" s="102"/>
    </row>
    <row r="84" spans="1:40" ht="14.5" customHeight="1" x14ac:dyDescent="0.3">
      <c r="A84" s="98"/>
      <c r="B84" s="98"/>
      <c r="C84" s="98"/>
      <c r="D84" s="98"/>
      <c r="E84" s="98"/>
      <c r="F84" s="98"/>
      <c r="G84" s="98"/>
      <c r="H84" s="98"/>
      <c r="I84" s="98"/>
      <c r="J84" s="101"/>
      <c r="K84" s="101"/>
      <c r="L84" s="298"/>
      <c r="M84" s="98"/>
      <c r="N84" s="98"/>
      <c r="O84" s="98"/>
      <c r="P84" s="98"/>
      <c r="Q84" s="98"/>
      <c r="R84" s="98"/>
      <c r="S84" s="98"/>
      <c r="T84" s="98"/>
      <c r="U84" s="102"/>
      <c r="V84" s="102"/>
      <c r="W84" s="298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98"/>
      <c r="AJ84" s="200">
        <f t="shared" si="20"/>
        <v>0</v>
      </c>
      <c r="AK84" s="98"/>
      <c r="AL84" s="102"/>
      <c r="AM84" s="102"/>
      <c r="AN84" s="102"/>
    </row>
    <row r="85" spans="1:40" ht="14.5" customHeight="1" x14ac:dyDescent="0.3">
      <c r="A85" s="98"/>
      <c r="B85" s="98"/>
      <c r="C85" s="98"/>
      <c r="D85" s="98"/>
      <c r="E85" s="98"/>
      <c r="F85" s="98"/>
      <c r="G85" s="98"/>
      <c r="H85" s="98"/>
      <c r="I85" s="98"/>
      <c r="J85" s="101"/>
      <c r="K85" s="101"/>
      <c r="L85" s="298"/>
      <c r="M85" s="98"/>
      <c r="N85" s="98"/>
      <c r="O85" s="98"/>
      <c r="P85" s="98"/>
      <c r="Q85" s="98"/>
      <c r="R85" s="98"/>
      <c r="S85" s="98"/>
      <c r="T85" s="98"/>
      <c r="U85" s="102"/>
      <c r="V85" s="102"/>
      <c r="W85" s="298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98"/>
      <c r="AJ85" s="200">
        <f t="shared" si="20"/>
        <v>0</v>
      </c>
      <c r="AK85" s="98"/>
      <c r="AL85" s="102"/>
      <c r="AM85" s="102"/>
      <c r="AN85" s="102"/>
    </row>
    <row r="86" spans="1:40" ht="14.5" customHeight="1" x14ac:dyDescent="0.3">
      <c r="A86" s="98"/>
      <c r="B86" s="98"/>
      <c r="C86" s="98"/>
      <c r="D86" s="98"/>
      <c r="E86" s="98"/>
      <c r="F86" s="98"/>
      <c r="G86" s="98"/>
      <c r="H86" s="98"/>
      <c r="I86" s="98"/>
      <c r="J86" s="101"/>
      <c r="K86" s="101"/>
      <c r="L86" s="298"/>
      <c r="M86" s="98"/>
      <c r="N86" s="98"/>
      <c r="O86" s="98"/>
      <c r="P86" s="98"/>
      <c r="Q86" s="98"/>
      <c r="R86" s="98"/>
      <c r="S86" s="98"/>
      <c r="T86" s="98"/>
      <c r="U86" s="102"/>
      <c r="V86" s="102"/>
      <c r="W86" s="298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98"/>
      <c r="AJ86" s="200">
        <f t="shared" si="20"/>
        <v>0</v>
      </c>
      <c r="AK86" s="98"/>
      <c r="AL86" s="102"/>
      <c r="AM86" s="102"/>
      <c r="AN86" s="102"/>
    </row>
    <row r="87" spans="1:40" ht="14.5" customHeight="1" x14ac:dyDescent="0.3">
      <c r="A87" s="98"/>
      <c r="B87" s="98"/>
      <c r="C87" s="98"/>
      <c r="D87" s="98"/>
      <c r="E87" s="98"/>
      <c r="F87" s="98"/>
      <c r="G87" s="98"/>
      <c r="H87" s="98"/>
      <c r="I87" s="98"/>
      <c r="J87" s="101"/>
      <c r="K87" s="101"/>
      <c r="L87" s="298"/>
      <c r="M87" s="98"/>
      <c r="N87" s="98"/>
      <c r="O87" s="98"/>
      <c r="P87" s="98"/>
      <c r="Q87" s="98"/>
      <c r="R87" s="98"/>
      <c r="S87" s="98"/>
      <c r="T87" s="98"/>
      <c r="U87" s="102"/>
      <c r="V87" s="102"/>
      <c r="W87" s="298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98"/>
      <c r="AJ87" s="200">
        <f t="shared" si="20"/>
        <v>0</v>
      </c>
      <c r="AK87" s="98"/>
      <c r="AL87" s="102"/>
      <c r="AM87" s="102"/>
      <c r="AN87" s="102"/>
    </row>
    <row r="88" spans="1:40" ht="14.5" customHeight="1" x14ac:dyDescent="0.25">
      <c r="A88" s="98"/>
      <c r="B88" s="98"/>
      <c r="C88" s="98"/>
      <c r="D88" s="98"/>
      <c r="E88" s="98"/>
      <c r="F88" s="98"/>
      <c r="G88" s="98"/>
      <c r="H88" s="98"/>
      <c r="I88" s="98"/>
      <c r="J88" s="102"/>
      <c r="K88" s="102"/>
      <c r="L88" s="298"/>
      <c r="M88" s="98"/>
      <c r="N88" s="98"/>
      <c r="O88" s="98"/>
      <c r="P88" s="98"/>
      <c r="Q88" s="98"/>
      <c r="R88" s="98"/>
      <c r="S88" s="98"/>
      <c r="T88" s="98"/>
      <c r="U88" s="102"/>
      <c r="V88" s="102"/>
      <c r="W88" s="298"/>
      <c r="X88" s="102"/>
      <c r="Y88" s="102"/>
      <c r="Z88" s="102"/>
      <c r="AA88" s="102"/>
      <c r="AB88" s="102"/>
      <c r="AC88" s="98"/>
      <c r="AD88" s="98"/>
      <c r="AE88" s="102"/>
      <c r="AF88" s="102"/>
      <c r="AG88" s="102"/>
      <c r="AH88" s="102"/>
      <c r="AI88" s="98"/>
      <c r="AJ88" s="200">
        <f t="shared" si="20"/>
        <v>0</v>
      </c>
      <c r="AK88" s="98"/>
      <c r="AL88" s="102"/>
      <c r="AM88" s="102"/>
      <c r="AN88" s="102"/>
    </row>
    <row r="89" spans="1:40" x14ac:dyDescent="0.25">
      <c r="A89" s="205"/>
      <c r="B89" s="205"/>
      <c r="C89" s="205"/>
      <c r="D89" s="205"/>
      <c r="E89" s="205"/>
      <c r="F89" s="205"/>
      <c r="G89" s="205"/>
      <c r="H89" s="205"/>
      <c r="I89" s="205"/>
      <c r="J89" s="213"/>
      <c r="K89" s="213"/>
      <c r="L89" s="86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86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05"/>
      <c r="AJ89" s="205"/>
      <c r="AK89" s="205"/>
      <c r="AL89" s="213"/>
      <c r="AM89" s="213"/>
      <c r="AN89" s="213"/>
    </row>
    <row r="91" spans="1:40" x14ac:dyDescent="0.25">
      <c r="A91" s="152" t="s">
        <v>215</v>
      </c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469" t="s">
        <v>216</v>
      </c>
      <c r="M91" s="469"/>
      <c r="N91" s="469"/>
      <c r="O91" s="469"/>
      <c r="P91" s="469"/>
      <c r="Q91" s="469"/>
      <c r="R91" s="469"/>
      <c r="S91" s="469"/>
      <c r="T91" s="469"/>
      <c r="U91" s="469"/>
      <c r="V91" s="469"/>
      <c r="W91" s="469" t="s">
        <v>167</v>
      </c>
      <c r="X91" s="469"/>
      <c r="Y91" s="469"/>
      <c r="Z91" s="469"/>
      <c r="AA91" s="469"/>
      <c r="AB91" s="469"/>
      <c r="AC91" s="469"/>
      <c r="AD91" s="469"/>
      <c r="AE91" s="469"/>
      <c r="AF91" s="469"/>
      <c r="AG91" s="469"/>
      <c r="AH91" s="469"/>
      <c r="AI91" s="469"/>
      <c r="AJ91" s="469"/>
      <c r="AK91" s="469"/>
      <c r="AL91" s="469"/>
    </row>
    <row r="92" spans="1:40" x14ac:dyDescent="0.25">
      <c r="A92" s="152" t="s">
        <v>11</v>
      </c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469" t="s">
        <v>11</v>
      </c>
      <c r="M92" s="469"/>
      <c r="N92" s="469"/>
      <c r="O92" s="469"/>
      <c r="P92" s="469"/>
      <c r="Q92" s="469"/>
      <c r="R92" s="469"/>
      <c r="S92" s="469"/>
      <c r="T92" s="469"/>
      <c r="U92" s="469"/>
      <c r="V92" s="469"/>
      <c r="W92" s="469" t="s">
        <v>28</v>
      </c>
      <c r="X92" s="469"/>
      <c r="Y92" s="469"/>
      <c r="Z92" s="469"/>
      <c r="AA92" s="469"/>
      <c r="AB92" s="469"/>
      <c r="AC92" s="469"/>
      <c r="AD92" s="469"/>
      <c r="AE92" s="469"/>
      <c r="AF92" s="469"/>
      <c r="AG92" s="469"/>
      <c r="AH92" s="469"/>
      <c r="AI92" s="469"/>
      <c r="AJ92" s="469"/>
      <c r="AK92" s="469"/>
      <c r="AL92" s="469"/>
    </row>
    <row r="93" spans="1:40" x14ac:dyDescent="0.25">
      <c r="A93" s="152" t="s">
        <v>149</v>
      </c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469" t="s">
        <v>149</v>
      </c>
      <c r="M93" s="469"/>
      <c r="N93" s="469"/>
      <c r="O93" s="469"/>
      <c r="P93" s="469"/>
      <c r="Q93" s="469"/>
      <c r="R93" s="469"/>
      <c r="S93" s="469"/>
      <c r="T93" s="469"/>
      <c r="U93" s="469"/>
      <c r="V93" s="469"/>
      <c r="W93" s="469" t="s">
        <v>149</v>
      </c>
      <c r="X93" s="469"/>
      <c r="Y93" s="469"/>
      <c r="Z93" s="469"/>
      <c r="AA93" s="469"/>
      <c r="AB93" s="469"/>
      <c r="AC93" s="469"/>
      <c r="AD93" s="469"/>
      <c r="AE93" s="469"/>
      <c r="AF93" s="469"/>
      <c r="AG93" s="469"/>
      <c r="AH93" s="469"/>
      <c r="AI93" s="469"/>
      <c r="AJ93" s="469"/>
      <c r="AK93" s="469"/>
      <c r="AL93" s="469"/>
    </row>
    <row r="95" spans="1:40" x14ac:dyDescent="0.25">
      <c r="A95" s="201" t="s">
        <v>335</v>
      </c>
      <c r="H95" s="167" t="s">
        <v>323</v>
      </c>
      <c r="L95" s="201" t="s">
        <v>335</v>
      </c>
      <c r="S95" s="167" t="s">
        <v>323</v>
      </c>
      <c r="W95" s="201" t="s">
        <v>335</v>
      </c>
      <c r="AH95" s="167" t="s">
        <v>323</v>
      </c>
    </row>
    <row r="97" spans="1:40" ht="18" customHeight="1" x14ac:dyDescent="0.25">
      <c r="A97" s="96"/>
      <c r="B97" s="41" t="s">
        <v>338</v>
      </c>
      <c r="C97" s="97"/>
      <c r="D97" s="41" t="s">
        <v>339</v>
      </c>
      <c r="E97" s="97"/>
      <c r="F97" s="41" t="s">
        <v>340</v>
      </c>
      <c r="G97" s="97"/>
      <c r="H97" s="41" t="s">
        <v>341</v>
      </c>
      <c r="I97" s="97"/>
      <c r="J97" s="41" t="s">
        <v>324</v>
      </c>
      <c r="K97" s="97"/>
      <c r="L97" s="262"/>
      <c r="M97" s="41" t="s">
        <v>338</v>
      </c>
      <c r="N97" s="97"/>
      <c r="O97" s="41" t="s">
        <v>339</v>
      </c>
      <c r="P97" s="97"/>
      <c r="Q97" s="41" t="s">
        <v>340</v>
      </c>
      <c r="R97" s="97"/>
      <c r="S97" s="41" t="s">
        <v>341</v>
      </c>
      <c r="T97" s="97"/>
      <c r="U97" s="41" t="s">
        <v>324</v>
      </c>
      <c r="V97" s="97"/>
      <c r="W97" s="287"/>
      <c r="X97" s="459" t="s">
        <v>164</v>
      </c>
      <c r="Y97" s="460"/>
      <c r="Z97" s="460"/>
      <c r="AA97" s="460"/>
      <c r="AB97" s="461"/>
      <c r="AC97" s="306" t="s">
        <v>7</v>
      </c>
      <c r="AD97" s="355"/>
      <c r="AE97" s="118"/>
      <c r="AF97" s="306" t="s">
        <v>527</v>
      </c>
      <c r="AG97" s="360"/>
      <c r="AH97" s="118"/>
      <c r="AI97" s="385"/>
      <c r="AJ97" s="117"/>
      <c r="AK97" s="361" t="s">
        <v>528</v>
      </c>
      <c r="AL97" s="306" t="s">
        <v>529</v>
      </c>
      <c r="AM97" s="355"/>
      <c r="AN97" s="362">
        <v>0</v>
      </c>
    </row>
    <row r="98" spans="1:40" ht="26.25" customHeight="1" x14ac:dyDescent="0.25">
      <c r="A98" s="205" t="s">
        <v>21</v>
      </c>
      <c r="B98" s="44" t="s">
        <v>375</v>
      </c>
      <c r="C98" s="44" t="s">
        <v>330</v>
      </c>
      <c r="D98" s="44" t="s">
        <v>375</v>
      </c>
      <c r="E98" s="44" t="s">
        <v>330</v>
      </c>
      <c r="F98" s="44" t="s">
        <v>375</v>
      </c>
      <c r="G98" s="44" t="s">
        <v>330</v>
      </c>
      <c r="H98" s="44" t="s">
        <v>375</v>
      </c>
      <c r="I98" s="44" t="s">
        <v>330</v>
      </c>
      <c r="J98" s="44" t="s">
        <v>375</v>
      </c>
      <c r="K98" s="44" t="s">
        <v>330</v>
      </c>
      <c r="L98" s="86" t="s">
        <v>21</v>
      </c>
      <c r="M98" s="44" t="s">
        <v>375</v>
      </c>
      <c r="N98" s="44" t="s">
        <v>330</v>
      </c>
      <c r="O98" s="44" t="s">
        <v>375</v>
      </c>
      <c r="P98" s="44" t="s">
        <v>330</v>
      </c>
      <c r="Q98" s="44" t="s">
        <v>375</v>
      </c>
      <c r="R98" s="44" t="s">
        <v>330</v>
      </c>
      <c r="S98" s="44" t="s">
        <v>375</v>
      </c>
      <c r="T98" s="44" t="s">
        <v>330</v>
      </c>
      <c r="U98" s="44" t="s">
        <v>375</v>
      </c>
      <c r="V98" s="44" t="s">
        <v>330</v>
      </c>
      <c r="W98" s="289" t="s">
        <v>21</v>
      </c>
      <c r="X98" s="381" t="s">
        <v>342</v>
      </c>
      <c r="Y98" s="381" t="s">
        <v>343</v>
      </c>
      <c r="Z98" s="381" t="s">
        <v>344</v>
      </c>
      <c r="AA98" s="381" t="s">
        <v>345</v>
      </c>
      <c r="AB98" s="358" t="s">
        <v>324</v>
      </c>
      <c r="AC98" s="315" t="s">
        <v>535</v>
      </c>
      <c r="AD98" s="364" t="s">
        <v>536</v>
      </c>
      <c r="AE98" s="364" t="s">
        <v>537</v>
      </c>
      <c r="AF98" s="365" t="s">
        <v>538</v>
      </c>
      <c r="AG98" s="253" t="s">
        <v>539</v>
      </c>
      <c r="AH98" s="253" t="s">
        <v>346</v>
      </c>
      <c r="AI98" s="253" t="s">
        <v>540</v>
      </c>
      <c r="AJ98" s="366" t="s">
        <v>541</v>
      </c>
      <c r="AK98" s="367" t="s">
        <v>158</v>
      </c>
      <c r="AL98" s="368" t="s">
        <v>175</v>
      </c>
      <c r="AM98" s="307" t="s">
        <v>170</v>
      </c>
      <c r="AN98" s="368" t="s">
        <v>176</v>
      </c>
    </row>
    <row r="99" spans="1:40" x14ac:dyDescent="0.25">
      <c r="A99" s="98"/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98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62"/>
      <c r="X99" s="211"/>
      <c r="Y99" s="211"/>
      <c r="Z99" s="211"/>
      <c r="AA99" s="211"/>
      <c r="AB99" s="211"/>
      <c r="AC99" s="104"/>
      <c r="AD99" s="264"/>
      <c r="AE99" s="206"/>
      <c r="AF99" s="206"/>
      <c r="AG99" s="206"/>
      <c r="AH99" s="206"/>
      <c r="AI99" s="206"/>
      <c r="AJ99" s="60"/>
      <c r="AK99" s="386"/>
      <c r="AL99" s="8"/>
      <c r="AM99" s="211"/>
      <c r="AN99" s="211"/>
    </row>
    <row r="100" spans="1:40" s="34" customFormat="1" ht="13" x14ac:dyDescent="0.3">
      <c r="A100" s="12" t="s">
        <v>332</v>
      </c>
      <c r="B100" s="20">
        <f>SUM(B102:B122)</f>
        <v>4886</v>
      </c>
      <c r="C100" s="20">
        <f t="shared" ref="C100:K100" si="21">SUM(C102:C122)</f>
        <v>2404</v>
      </c>
      <c r="D100" s="20">
        <f t="shared" si="21"/>
        <v>3360</v>
      </c>
      <c r="E100" s="20">
        <f t="shared" si="21"/>
        <v>1672</v>
      </c>
      <c r="F100" s="20">
        <f t="shared" si="21"/>
        <v>3341</v>
      </c>
      <c r="G100" s="20">
        <f t="shared" si="21"/>
        <v>1650</v>
      </c>
      <c r="H100" s="20">
        <f t="shared" si="21"/>
        <v>3643</v>
      </c>
      <c r="I100" s="20">
        <f t="shared" si="21"/>
        <v>1542</v>
      </c>
      <c r="J100" s="20">
        <f t="shared" si="21"/>
        <v>15230</v>
      </c>
      <c r="K100" s="20">
        <f t="shared" si="21"/>
        <v>7268</v>
      </c>
      <c r="L100" s="299" t="s">
        <v>332</v>
      </c>
      <c r="M100" s="20">
        <f>SUM(M102:M122)</f>
        <v>447</v>
      </c>
      <c r="N100" s="20">
        <f t="shared" ref="N100:AN100" si="22">SUM(N102:N122)</f>
        <v>194</v>
      </c>
      <c r="O100" s="20">
        <f t="shared" si="22"/>
        <v>324</v>
      </c>
      <c r="P100" s="20">
        <f t="shared" si="22"/>
        <v>164</v>
      </c>
      <c r="Q100" s="20">
        <f t="shared" si="22"/>
        <v>287</v>
      </c>
      <c r="R100" s="20">
        <f t="shared" si="22"/>
        <v>149</v>
      </c>
      <c r="S100" s="20">
        <f t="shared" si="22"/>
        <v>793</v>
      </c>
      <c r="T100" s="20">
        <f t="shared" si="22"/>
        <v>351</v>
      </c>
      <c r="U100" s="20">
        <f t="shared" si="22"/>
        <v>1851</v>
      </c>
      <c r="V100" s="20">
        <f t="shared" si="22"/>
        <v>858</v>
      </c>
      <c r="W100" s="299" t="s">
        <v>332</v>
      </c>
      <c r="X100" s="20">
        <f t="shared" si="22"/>
        <v>95</v>
      </c>
      <c r="Y100" s="20">
        <f t="shared" si="22"/>
        <v>81</v>
      </c>
      <c r="Z100" s="20">
        <f t="shared" si="22"/>
        <v>80</v>
      </c>
      <c r="AA100" s="20">
        <f t="shared" si="22"/>
        <v>75</v>
      </c>
      <c r="AB100" s="20">
        <f t="shared" si="22"/>
        <v>331</v>
      </c>
      <c r="AC100" s="20">
        <f t="shared" si="22"/>
        <v>352</v>
      </c>
      <c r="AD100" s="20">
        <f t="shared" si="22"/>
        <v>331</v>
      </c>
      <c r="AE100" s="20">
        <f t="shared" si="22"/>
        <v>21</v>
      </c>
      <c r="AF100" s="20">
        <f t="shared" si="22"/>
        <v>0</v>
      </c>
      <c r="AG100" s="20">
        <f t="shared" si="22"/>
        <v>0</v>
      </c>
      <c r="AH100" s="20">
        <f t="shared" si="22"/>
        <v>9</v>
      </c>
      <c r="AI100" s="20">
        <f t="shared" si="22"/>
        <v>646</v>
      </c>
      <c r="AJ100" s="20">
        <f t="shared" si="22"/>
        <v>655</v>
      </c>
      <c r="AK100" s="20">
        <f t="shared" si="22"/>
        <v>92</v>
      </c>
      <c r="AL100" s="20">
        <f t="shared" si="22"/>
        <v>63</v>
      </c>
      <c r="AM100" s="20">
        <f t="shared" si="22"/>
        <v>62</v>
      </c>
      <c r="AN100" s="20">
        <f t="shared" si="22"/>
        <v>1</v>
      </c>
    </row>
    <row r="101" spans="1:40" x14ac:dyDescent="0.25">
      <c r="A101" s="98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298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298"/>
      <c r="X101" s="102"/>
      <c r="Y101" s="102"/>
      <c r="Z101" s="102"/>
      <c r="AA101" s="102"/>
      <c r="AB101" s="102"/>
      <c r="AC101" s="332"/>
      <c r="AD101" s="102"/>
      <c r="AE101" s="159"/>
      <c r="AF101" s="102"/>
      <c r="AG101" s="102"/>
      <c r="AH101" s="102"/>
      <c r="AI101" s="98"/>
      <c r="AJ101" s="98"/>
      <c r="AK101" s="98"/>
      <c r="AL101" s="102"/>
      <c r="AM101" s="102"/>
      <c r="AN101" s="102"/>
    </row>
    <row r="102" spans="1:40" ht="14.5" customHeight="1" x14ac:dyDescent="0.25">
      <c r="A102" s="98" t="s">
        <v>87</v>
      </c>
      <c r="B102" s="98">
        <v>2340</v>
      </c>
      <c r="C102" s="98">
        <v>1156</v>
      </c>
      <c r="D102" s="98">
        <v>1633</v>
      </c>
      <c r="E102" s="98">
        <v>835</v>
      </c>
      <c r="F102" s="98">
        <v>1785</v>
      </c>
      <c r="G102" s="98">
        <v>924</v>
      </c>
      <c r="H102" s="98">
        <v>1567</v>
      </c>
      <c r="I102" s="98">
        <v>812</v>
      </c>
      <c r="J102" s="102">
        <f t="shared" ref="J102:K104" si="23">B102+D102+F102+H102</f>
        <v>7325</v>
      </c>
      <c r="K102" s="102">
        <f t="shared" si="23"/>
        <v>3727</v>
      </c>
      <c r="L102" s="298" t="s">
        <v>87</v>
      </c>
      <c r="M102" s="98">
        <v>230</v>
      </c>
      <c r="N102" s="98">
        <v>95</v>
      </c>
      <c r="O102" s="98">
        <v>176</v>
      </c>
      <c r="P102" s="98">
        <v>90</v>
      </c>
      <c r="Q102" s="98">
        <v>140</v>
      </c>
      <c r="R102" s="98">
        <v>76</v>
      </c>
      <c r="S102" s="98">
        <v>286</v>
      </c>
      <c r="T102" s="98">
        <v>141</v>
      </c>
      <c r="U102" s="102">
        <f t="shared" ref="U102:V104" si="24">M102+O102+Q102+S102</f>
        <v>832</v>
      </c>
      <c r="V102" s="102">
        <f t="shared" si="24"/>
        <v>402</v>
      </c>
      <c r="W102" s="298" t="s">
        <v>87</v>
      </c>
      <c r="X102" s="102">
        <v>43</v>
      </c>
      <c r="Y102" s="102">
        <v>39</v>
      </c>
      <c r="Z102" s="102">
        <v>40</v>
      </c>
      <c r="AA102" s="102">
        <v>33</v>
      </c>
      <c r="AB102" s="102">
        <v>155</v>
      </c>
      <c r="AC102" s="332">
        <v>174</v>
      </c>
      <c r="AD102" s="156">
        <v>162</v>
      </c>
      <c r="AE102" s="159">
        <v>12</v>
      </c>
      <c r="AF102" s="102">
        <v>0</v>
      </c>
      <c r="AG102" s="102">
        <v>0</v>
      </c>
      <c r="AH102" s="102">
        <v>0</v>
      </c>
      <c r="AI102" s="98">
        <v>325</v>
      </c>
      <c r="AJ102" s="200">
        <v>325</v>
      </c>
      <c r="AK102" s="98">
        <v>52</v>
      </c>
      <c r="AL102" s="102">
        <v>29</v>
      </c>
      <c r="AM102" s="102">
        <v>29</v>
      </c>
      <c r="AN102" s="102"/>
    </row>
    <row r="103" spans="1:40" ht="14.5" customHeight="1" x14ac:dyDescent="0.25">
      <c r="A103" s="98" t="s">
        <v>88</v>
      </c>
      <c r="B103" s="98">
        <v>23</v>
      </c>
      <c r="C103" s="98">
        <v>12</v>
      </c>
      <c r="D103" s="98">
        <v>31</v>
      </c>
      <c r="E103" s="98">
        <v>15</v>
      </c>
      <c r="F103" s="98">
        <v>20</v>
      </c>
      <c r="G103" s="98">
        <v>7</v>
      </c>
      <c r="H103" s="98">
        <v>15</v>
      </c>
      <c r="I103" s="98">
        <v>6</v>
      </c>
      <c r="J103" s="102">
        <f t="shared" si="23"/>
        <v>89</v>
      </c>
      <c r="K103" s="102">
        <f t="shared" si="23"/>
        <v>40</v>
      </c>
      <c r="L103" s="298" t="s">
        <v>88</v>
      </c>
      <c r="M103" s="98">
        <v>2</v>
      </c>
      <c r="N103" s="98">
        <v>2</v>
      </c>
      <c r="O103" s="98">
        <v>6</v>
      </c>
      <c r="P103" s="98">
        <v>2</v>
      </c>
      <c r="Q103" s="98">
        <v>1</v>
      </c>
      <c r="R103" s="98">
        <v>1</v>
      </c>
      <c r="S103" s="98">
        <v>2</v>
      </c>
      <c r="T103" s="98">
        <v>2</v>
      </c>
      <c r="U103" s="102">
        <f t="shared" si="24"/>
        <v>11</v>
      </c>
      <c r="V103" s="102">
        <f t="shared" si="24"/>
        <v>7</v>
      </c>
      <c r="W103" s="298" t="s">
        <v>88</v>
      </c>
      <c r="X103" s="102">
        <v>1</v>
      </c>
      <c r="Y103" s="102">
        <v>1</v>
      </c>
      <c r="Z103" s="102">
        <v>1</v>
      </c>
      <c r="AA103" s="102">
        <v>1</v>
      </c>
      <c r="AB103" s="102">
        <v>4</v>
      </c>
      <c r="AC103" s="332">
        <v>4</v>
      </c>
      <c r="AD103" s="156">
        <v>4</v>
      </c>
      <c r="AE103" s="159">
        <v>0</v>
      </c>
      <c r="AF103" s="102">
        <v>0</v>
      </c>
      <c r="AG103" s="102">
        <v>0</v>
      </c>
      <c r="AH103" s="102">
        <v>0</v>
      </c>
      <c r="AI103" s="98">
        <v>6</v>
      </c>
      <c r="AJ103" s="200">
        <v>6</v>
      </c>
      <c r="AK103" s="98">
        <v>2</v>
      </c>
      <c r="AL103" s="102">
        <v>1</v>
      </c>
      <c r="AM103" s="102">
        <v>1</v>
      </c>
      <c r="AN103" s="102"/>
    </row>
    <row r="104" spans="1:40" ht="14.5" customHeight="1" x14ac:dyDescent="0.25">
      <c r="A104" s="98" t="s">
        <v>77</v>
      </c>
      <c r="B104" s="98">
        <v>124</v>
      </c>
      <c r="C104" s="98">
        <v>60</v>
      </c>
      <c r="D104" s="98">
        <v>92</v>
      </c>
      <c r="E104" s="98">
        <v>46</v>
      </c>
      <c r="F104" s="98">
        <v>27</v>
      </c>
      <c r="G104" s="98">
        <v>12</v>
      </c>
      <c r="H104" s="98">
        <v>35</v>
      </c>
      <c r="I104" s="98">
        <v>19</v>
      </c>
      <c r="J104" s="102">
        <f t="shared" si="23"/>
        <v>278</v>
      </c>
      <c r="K104" s="102">
        <f t="shared" si="23"/>
        <v>137</v>
      </c>
      <c r="L104" s="298" t="s">
        <v>77</v>
      </c>
      <c r="M104" s="98">
        <v>9</v>
      </c>
      <c r="N104" s="98">
        <v>4</v>
      </c>
      <c r="O104" s="98">
        <v>0</v>
      </c>
      <c r="P104" s="98">
        <v>0</v>
      </c>
      <c r="Q104" s="98">
        <v>0</v>
      </c>
      <c r="R104" s="98">
        <v>0</v>
      </c>
      <c r="S104" s="98">
        <v>4</v>
      </c>
      <c r="T104" s="98">
        <v>2</v>
      </c>
      <c r="U104" s="102">
        <f t="shared" si="24"/>
        <v>13</v>
      </c>
      <c r="V104" s="102">
        <f t="shared" si="24"/>
        <v>6</v>
      </c>
      <c r="W104" s="298" t="s">
        <v>77</v>
      </c>
      <c r="X104" s="102">
        <v>5</v>
      </c>
      <c r="Y104" s="102">
        <v>5</v>
      </c>
      <c r="Z104" s="102">
        <v>3</v>
      </c>
      <c r="AA104" s="102">
        <v>3</v>
      </c>
      <c r="AB104" s="102">
        <v>16</v>
      </c>
      <c r="AC104" s="332">
        <v>16</v>
      </c>
      <c r="AD104" s="156">
        <v>14</v>
      </c>
      <c r="AE104" s="159">
        <v>2</v>
      </c>
      <c r="AF104" s="102">
        <v>0</v>
      </c>
      <c r="AG104" s="102">
        <v>0</v>
      </c>
      <c r="AH104" s="102">
        <v>4</v>
      </c>
      <c r="AI104" s="98">
        <v>23</v>
      </c>
      <c r="AJ104" s="200">
        <v>27</v>
      </c>
      <c r="AK104" s="98">
        <v>1</v>
      </c>
      <c r="AL104" s="102">
        <v>4</v>
      </c>
      <c r="AM104" s="102">
        <v>4</v>
      </c>
      <c r="AN104" s="102"/>
    </row>
    <row r="105" spans="1:40" ht="14.5" customHeight="1" x14ac:dyDescent="0.25">
      <c r="A105" s="98" t="s">
        <v>79</v>
      </c>
      <c r="B105" s="98">
        <v>47</v>
      </c>
      <c r="C105" s="98">
        <v>17</v>
      </c>
      <c r="D105" s="98">
        <v>49</v>
      </c>
      <c r="E105" s="98">
        <v>25</v>
      </c>
      <c r="F105" s="98">
        <v>20</v>
      </c>
      <c r="G105" s="98">
        <v>7</v>
      </c>
      <c r="H105" s="98">
        <v>15</v>
      </c>
      <c r="I105" s="98">
        <v>6</v>
      </c>
      <c r="J105" s="102">
        <f t="shared" ref="J105:J116" si="25">B105+D105+F105+H105</f>
        <v>131</v>
      </c>
      <c r="K105" s="102">
        <f t="shared" ref="K105:K116" si="26">C105+E105+G105+I105</f>
        <v>55</v>
      </c>
      <c r="L105" s="298" t="s">
        <v>79</v>
      </c>
      <c r="M105" s="98">
        <v>4</v>
      </c>
      <c r="N105" s="98">
        <v>1</v>
      </c>
      <c r="O105" s="98">
        <v>1</v>
      </c>
      <c r="P105" s="98">
        <v>0</v>
      </c>
      <c r="Q105" s="98">
        <v>0</v>
      </c>
      <c r="R105" s="98">
        <v>0</v>
      </c>
      <c r="S105" s="98">
        <v>5</v>
      </c>
      <c r="T105" s="98">
        <v>4</v>
      </c>
      <c r="U105" s="102">
        <f t="shared" ref="U105:U122" si="27">M105+O105+Q105+S105</f>
        <v>10</v>
      </c>
      <c r="V105" s="102">
        <f t="shared" ref="V105:V122" si="28">N105+P105+R105+T105</f>
        <v>5</v>
      </c>
      <c r="W105" s="298" t="s">
        <v>79</v>
      </c>
      <c r="X105" s="102">
        <v>2</v>
      </c>
      <c r="Y105" s="102">
        <v>1</v>
      </c>
      <c r="Z105" s="102">
        <v>1</v>
      </c>
      <c r="AA105" s="102">
        <v>1</v>
      </c>
      <c r="AB105" s="102">
        <v>5</v>
      </c>
      <c r="AC105" s="332">
        <v>5</v>
      </c>
      <c r="AD105" s="156">
        <v>5</v>
      </c>
      <c r="AE105" s="159">
        <v>0</v>
      </c>
      <c r="AF105" s="102">
        <v>0</v>
      </c>
      <c r="AG105" s="102">
        <v>0</v>
      </c>
      <c r="AH105" s="102">
        <v>0</v>
      </c>
      <c r="AI105" s="98">
        <v>6</v>
      </c>
      <c r="AJ105" s="200">
        <v>6</v>
      </c>
      <c r="AK105" s="98">
        <v>1</v>
      </c>
      <c r="AL105" s="102">
        <v>1</v>
      </c>
      <c r="AM105" s="102">
        <v>1</v>
      </c>
      <c r="AN105" s="102"/>
    </row>
    <row r="106" spans="1:40" ht="14.5" customHeight="1" x14ac:dyDescent="0.25">
      <c r="A106" s="98" t="s">
        <v>81</v>
      </c>
      <c r="B106" s="98">
        <v>289</v>
      </c>
      <c r="C106" s="98">
        <v>153</v>
      </c>
      <c r="D106" s="98">
        <v>182</v>
      </c>
      <c r="E106" s="98">
        <v>85</v>
      </c>
      <c r="F106" s="98">
        <v>205</v>
      </c>
      <c r="G106" s="98">
        <v>93</v>
      </c>
      <c r="H106" s="98">
        <v>240</v>
      </c>
      <c r="I106" s="98">
        <v>121</v>
      </c>
      <c r="J106" s="102">
        <f t="shared" si="25"/>
        <v>916</v>
      </c>
      <c r="K106" s="102">
        <f t="shared" si="26"/>
        <v>452</v>
      </c>
      <c r="L106" s="298" t="s">
        <v>81</v>
      </c>
      <c r="M106" s="98">
        <v>9</v>
      </c>
      <c r="N106" s="98">
        <v>2</v>
      </c>
      <c r="O106" s="98">
        <v>8</v>
      </c>
      <c r="P106" s="98">
        <v>2</v>
      </c>
      <c r="Q106" s="98">
        <v>9</v>
      </c>
      <c r="R106" s="98">
        <v>4</v>
      </c>
      <c r="S106" s="98">
        <v>27</v>
      </c>
      <c r="T106" s="98">
        <v>8</v>
      </c>
      <c r="U106" s="102">
        <f t="shared" si="27"/>
        <v>53</v>
      </c>
      <c r="V106" s="102">
        <f t="shared" si="28"/>
        <v>16</v>
      </c>
      <c r="W106" s="298" t="s">
        <v>81</v>
      </c>
      <c r="X106" s="102">
        <v>5</v>
      </c>
      <c r="Y106" s="102">
        <v>4</v>
      </c>
      <c r="Z106" s="102">
        <v>4</v>
      </c>
      <c r="AA106" s="102">
        <v>6</v>
      </c>
      <c r="AB106" s="102">
        <v>19</v>
      </c>
      <c r="AC106" s="332">
        <v>18</v>
      </c>
      <c r="AD106" s="156">
        <v>18</v>
      </c>
      <c r="AE106" s="159">
        <v>0</v>
      </c>
      <c r="AF106" s="102">
        <v>0</v>
      </c>
      <c r="AG106" s="102">
        <v>0</v>
      </c>
      <c r="AH106" s="102">
        <v>0</v>
      </c>
      <c r="AI106" s="98">
        <v>31</v>
      </c>
      <c r="AJ106" s="200">
        <v>31</v>
      </c>
      <c r="AK106" s="98">
        <v>5</v>
      </c>
      <c r="AL106" s="102">
        <v>2</v>
      </c>
      <c r="AM106" s="102">
        <v>2</v>
      </c>
      <c r="AN106" s="102"/>
    </row>
    <row r="107" spans="1:40" ht="14.5" customHeight="1" x14ac:dyDescent="0.25">
      <c r="A107" s="98" t="s">
        <v>82</v>
      </c>
      <c r="B107" s="98">
        <v>681</v>
      </c>
      <c r="C107" s="98">
        <v>336</v>
      </c>
      <c r="D107" s="98">
        <v>452</v>
      </c>
      <c r="E107" s="98">
        <v>230</v>
      </c>
      <c r="F107" s="98">
        <v>383</v>
      </c>
      <c r="G107" s="98">
        <v>174</v>
      </c>
      <c r="H107" s="98">
        <v>317</v>
      </c>
      <c r="I107" s="98">
        <v>122</v>
      </c>
      <c r="J107" s="102">
        <f t="shared" si="25"/>
        <v>1833</v>
      </c>
      <c r="K107" s="102">
        <f t="shared" si="26"/>
        <v>862</v>
      </c>
      <c r="L107" s="298" t="s">
        <v>82</v>
      </c>
      <c r="M107" s="98">
        <v>57</v>
      </c>
      <c r="N107" s="98">
        <v>30</v>
      </c>
      <c r="O107" s="98">
        <v>68</v>
      </c>
      <c r="P107" s="98">
        <v>38</v>
      </c>
      <c r="Q107" s="98">
        <v>51</v>
      </c>
      <c r="R107" s="98">
        <v>21</v>
      </c>
      <c r="S107" s="98">
        <v>80</v>
      </c>
      <c r="T107" s="98">
        <v>32</v>
      </c>
      <c r="U107" s="102">
        <f t="shared" si="27"/>
        <v>256</v>
      </c>
      <c r="V107" s="102">
        <f t="shared" si="28"/>
        <v>121</v>
      </c>
      <c r="W107" s="298" t="s">
        <v>82</v>
      </c>
      <c r="X107" s="102">
        <v>10</v>
      </c>
      <c r="Y107" s="102">
        <v>7</v>
      </c>
      <c r="Z107" s="102">
        <v>7</v>
      </c>
      <c r="AA107" s="102">
        <v>7</v>
      </c>
      <c r="AB107" s="102">
        <v>31</v>
      </c>
      <c r="AC107" s="332">
        <v>32</v>
      </c>
      <c r="AD107" s="156">
        <v>32</v>
      </c>
      <c r="AE107" s="159">
        <v>0</v>
      </c>
      <c r="AF107" s="102">
        <v>0</v>
      </c>
      <c r="AG107" s="102">
        <v>0</v>
      </c>
      <c r="AH107" s="102">
        <v>0</v>
      </c>
      <c r="AI107" s="98">
        <v>47</v>
      </c>
      <c r="AJ107" s="200">
        <v>47</v>
      </c>
      <c r="AK107" s="98">
        <v>1</v>
      </c>
      <c r="AL107" s="102">
        <v>4</v>
      </c>
      <c r="AM107" s="102">
        <v>4</v>
      </c>
      <c r="AN107" s="102"/>
    </row>
    <row r="108" spans="1:40" ht="14.5" customHeight="1" x14ac:dyDescent="0.25">
      <c r="A108" s="98" t="s">
        <v>156</v>
      </c>
      <c r="B108" s="98">
        <v>113</v>
      </c>
      <c r="C108" s="98">
        <v>56</v>
      </c>
      <c r="D108" s="98">
        <v>79</v>
      </c>
      <c r="E108" s="98">
        <v>40</v>
      </c>
      <c r="F108" s="98">
        <v>54</v>
      </c>
      <c r="G108" s="98">
        <v>21</v>
      </c>
      <c r="H108" s="98">
        <v>74</v>
      </c>
      <c r="I108" s="98">
        <v>37</v>
      </c>
      <c r="J108" s="102">
        <f t="shared" si="25"/>
        <v>320</v>
      </c>
      <c r="K108" s="102">
        <f t="shared" si="26"/>
        <v>154</v>
      </c>
      <c r="L108" s="298" t="s">
        <v>156</v>
      </c>
      <c r="M108" s="98">
        <v>7</v>
      </c>
      <c r="N108" s="98">
        <v>2</v>
      </c>
      <c r="O108" s="98">
        <v>8</v>
      </c>
      <c r="P108" s="98">
        <v>4</v>
      </c>
      <c r="Q108" s="98">
        <v>3</v>
      </c>
      <c r="R108" s="98">
        <v>1</v>
      </c>
      <c r="S108" s="98">
        <v>35</v>
      </c>
      <c r="T108" s="98">
        <v>18</v>
      </c>
      <c r="U108" s="102">
        <f t="shared" si="27"/>
        <v>53</v>
      </c>
      <c r="V108" s="102">
        <f t="shared" si="28"/>
        <v>25</v>
      </c>
      <c r="W108" s="298" t="s">
        <v>156</v>
      </c>
      <c r="X108" s="102">
        <v>1</v>
      </c>
      <c r="Y108" s="102">
        <v>1</v>
      </c>
      <c r="Z108" s="102">
        <v>1</v>
      </c>
      <c r="AA108" s="102">
        <v>1</v>
      </c>
      <c r="AB108" s="102">
        <v>4</v>
      </c>
      <c r="AC108" s="332">
        <v>4</v>
      </c>
      <c r="AD108" s="156">
        <v>4</v>
      </c>
      <c r="AE108" s="159">
        <v>0</v>
      </c>
      <c r="AF108" s="102">
        <v>0</v>
      </c>
      <c r="AG108" s="102">
        <v>0</v>
      </c>
      <c r="AH108" s="102">
        <v>0</v>
      </c>
      <c r="AI108" s="98">
        <v>7</v>
      </c>
      <c r="AJ108" s="200">
        <v>7</v>
      </c>
      <c r="AK108" s="98">
        <v>0</v>
      </c>
      <c r="AL108" s="102">
        <v>1</v>
      </c>
      <c r="AM108" s="102">
        <v>1</v>
      </c>
      <c r="AN108" s="102"/>
    </row>
    <row r="109" spans="1:40" ht="14.5" customHeight="1" x14ac:dyDescent="0.25">
      <c r="A109" s="98" t="s">
        <v>86</v>
      </c>
      <c r="B109" s="98">
        <v>93</v>
      </c>
      <c r="C109" s="98">
        <v>56</v>
      </c>
      <c r="D109" s="98">
        <v>75</v>
      </c>
      <c r="E109" s="98">
        <v>27</v>
      </c>
      <c r="F109" s="98">
        <v>57</v>
      </c>
      <c r="G109" s="98">
        <v>27</v>
      </c>
      <c r="H109" s="98">
        <v>51</v>
      </c>
      <c r="I109" s="98">
        <v>24</v>
      </c>
      <c r="J109" s="102">
        <f t="shared" si="25"/>
        <v>276</v>
      </c>
      <c r="K109" s="102">
        <f t="shared" si="26"/>
        <v>134</v>
      </c>
      <c r="L109" s="298" t="s">
        <v>86</v>
      </c>
      <c r="M109" s="98">
        <v>17</v>
      </c>
      <c r="N109" s="98">
        <v>9</v>
      </c>
      <c r="O109" s="98">
        <v>9</v>
      </c>
      <c r="P109" s="98">
        <v>4</v>
      </c>
      <c r="Q109" s="98">
        <v>17</v>
      </c>
      <c r="R109" s="98">
        <v>11</v>
      </c>
      <c r="S109" s="98">
        <v>17</v>
      </c>
      <c r="T109" s="98">
        <v>7</v>
      </c>
      <c r="U109" s="102">
        <f t="shared" si="27"/>
        <v>60</v>
      </c>
      <c r="V109" s="102">
        <f t="shared" si="28"/>
        <v>31</v>
      </c>
      <c r="W109" s="298" t="s">
        <v>86</v>
      </c>
      <c r="X109" s="102">
        <v>2</v>
      </c>
      <c r="Y109" s="102">
        <v>3</v>
      </c>
      <c r="Z109" s="102">
        <v>2</v>
      </c>
      <c r="AA109" s="102">
        <v>2</v>
      </c>
      <c r="AB109" s="102">
        <v>9</v>
      </c>
      <c r="AC109" s="332">
        <v>12</v>
      </c>
      <c r="AD109" s="156">
        <v>10</v>
      </c>
      <c r="AE109" s="159">
        <v>2</v>
      </c>
      <c r="AF109" s="102">
        <v>0</v>
      </c>
      <c r="AG109" s="102">
        <v>0</v>
      </c>
      <c r="AH109" s="102">
        <v>0</v>
      </c>
      <c r="AI109" s="98">
        <v>13</v>
      </c>
      <c r="AJ109" s="200">
        <v>13</v>
      </c>
      <c r="AK109" s="98">
        <v>1</v>
      </c>
      <c r="AL109" s="102">
        <v>3</v>
      </c>
      <c r="AM109" s="102">
        <v>2</v>
      </c>
      <c r="AN109" s="102">
        <v>1</v>
      </c>
    </row>
    <row r="110" spans="1:40" ht="14.5" customHeight="1" x14ac:dyDescent="0.25">
      <c r="A110" s="98" t="s">
        <v>89</v>
      </c>
      <c r="B110" s="98">
        <v>39</v>
      </c>
      <c r="C110" s="98">
        <v>17</v>
      </c>
      <c r="D110" s="98">
        <v>20</v>
      </c>
      <c r="E110" s="98">
        <v>14</v>
      </c>
      <c r="F110" s="98">
        <v>27</v>
      </c>
      <c r="G110" s="98">
        <v>10</v>
      </c>
      <c r="H110" s="98">
        <v>38</v>
      </c>
      <c r="I110" s="98">
        <v>18</v>
      </c>
      <c r="J110" s="102">
        <f t="shared" si="25"/>
        <v>124</v>
      </c>
      <c r="K110" s="102">
        <f t="shared" si="26"/>
        <v>59</v>
      </c>
      <c r="L110" s="298" t="s">
        <v>89</v>
      </c>
      <c r="M110" s="98">
        <v>3</v>
      </c>
      <c r="N110" s="98">
        <v>1</v>
      </c>
      <c r="O110" s="98">
        <v>0</v>
      </c>
      <c r="P110" s="98">
        <v>0</v>
      </c>
      <c r="Q110" s="98">
        <v>5</v>
      </c>
      <c r="R110" s="98">
        <v>2</v>
      </c>
      <c r="S110" s="98">
        <v>13</v>
      </c>
      <c r="T110" s="98">
        <v>6</v>
      </c>
      <c r="U110" s="102">
        <f t="shared" si="27"/>
        <v>21</v>
      </c>
      <c r="V110" s="102">
        <f t="shared" si="28"/>
        <v>9</v>
      </c>
      <c r="W110" s="298" t="s">
        <v>89</v>
      </c>
      <c r="X110" s="102">
        <v>1</v>
      </c>
      <c r="Y110" s="102">
        <v>1</v>
      </c>
      <c r="Z110" s="102">
        <v>1</v>
      </c>
      <c r="AA110" s="102">
        <v>1</v>
      </c>
      <c r="AB110" s="102">
        <v>4</v>
      </c>
      <c r="AC110" s="332">
        <v>3</v>
      </c>
      <c r="AD110" s="156">
        <v>3</v>
      </c>
      <c r="AE110" s="159">
        <v>0</v>
      </c>
      <c r="AF110" s="102">
        <v>0</v>
      </c>
      <c r="AG110" s="102">
        <v>0</v>
      </c>
      <c r="AH110" s="102">
        <v>0</v>
      </c>
      <c r="AI110" s="98">
        <v>11</v>
      </c>
      <c r="AJ110" s="200">
        <v>11</v>
      </c>
      <c r="AK110" s="98">
        <v>2</v>
      </c>
      <c r="AL110" s="102">
        <v>1</v>
      </c>
      <c r="AM110" s="102">
        <v>1</v>
      </c>
      <c r="AN110" s="102"/>
    </row>
    <row r="111" spans="1:40" ht="14.5" customHeight="1" x14ac:dyDescent="0.25">
      <c r="A111" s="98" t="s">
        <v>90</v>
      </c>
      <c r="B111" s="98">
        <v>151</v>
      </c>
      <c r="C111" s="98">
        <v>77</v>
      </c>
      <c r="D111" s="98">
        <v>91</v>
      </c>
      <c r="E111" s="98">
        <v>40</v>
      </c>
      <c r="F111" s="98">
        <v>128</v>
      </c>
      <c r="G111" s="98">
        <v>60</v>
      </c>
      <c r="H111" s="98">
        <v>132</v>
      </c>
      <c r="I111" s="98">
        <v>62</v>
      </c>
      <c r="J111" s="102">
        <f t="shared" si="25"/>
        <v>502</v>
      </c>
      <c r="K111" s="102">
        <f t="shared" si="26"/>
        <v>239</v>
      </c>
      <c r="L111" s="298" t="s">
        <v>90</v>
      </c>
      <c r="M111" s="98">
        <v>17</v>
      </c>
      <c r="N111" s="98">
        <v>8</v>
      </c>
      <c r="O111" s="98">
        <v>3</v>
      </c>
      <c r="P111" s="98">
        <v>1</v>
      </c>
      <c r="Q111" s="98">
        <v>8</v>
      </c>
      <c r="R111" s="98">
        <v>3</v>
      </c>
      <c r="S111" s="98">
        <v>34</v>
      </c>
      <c r="T111" s="98">
        <v>17</v>
      </c>
      <c r="U111" s="102">
        <f t="shared" si="27"/>
        <v>62</v>
      </c>
      <c r="V111" s="102">
        <f t="shared" si="28"/>
        <v>29</v>
      </c>
      <c r="W111" s="298" t="s">
        <v>90</v>
      </c>
      <c r="X111" s="102">
        <v>4</v>
      </c>
      <c r="Y111" s="102">
        <v>3</v>
      </c>
      <c r="Z111" s="102">
        <v>2</v>
      </c>
      <c r="AA111" s="102">
        <v>3</v>
      </c>
      <c r="AB111" s="102">
        <v>12</v>
      </c>
      <c r="AC111" s="332">
        <v>12</v>
      </c>
      <c r="AD111" s="156">
        <v>7</v>
      </c>
      <c r="AE111" s="159">
        <v>5</v>
      </c>
      <c r="AF111" s="102">
        <v>0</v>
      </c>
      <c r="AG111" s="102">
        <v>0</v>
      </c>
      <c r="AH111" s="102">
        <v>0</v>
      </c>
      <c r="AI111" s="98">
        <v>24</v>
      </c>
      <c r="AJ111" s="200">
        <v>24</v>
      </c>
      <c r="AK111" s="98">
        <v>3</v>
      </c>
      <c r="AL111" s="102">
        <v>3</v>
      </c>
      <c r="AM111" s="102">
        <v>3</v>
      </c>
      <c r="AN111" s="102"/>
    </row>
    <row r="112" spans="1:40" ht="14.5" customHeight="1" x14ac:dyDescent="0.25">
      <c r="A112" s="98" t="s">
        <v>91</v>
      </c>
      <c r="B112" s="98">
        <v>368</v>
      </c>
      <c r="C112" s="98">
        <v>168</v>
      </c>
      <c r="D112" s="98">
        <v>264</v>
      </c>
      <c r="E112" s="98">
        <v>126</v>
      </c>
      <c r="F112" s="98">
        <v>253</v>
      </c>
      <c r="G112" s="98">
        <v>136</v>
      </c>
      <c r="H112" s="98">
        <v>414</v>
      </c>
      <c r="I112" s="98">
        <v>162</v>
      </c>
      <c r="J112" s="102">
        <f t="shared" si="25"/>
        <v>1299</v>
      </c>
      <c r="K112" s="102">
        <f t="shared" si="26"/>
        <v>592</v>
      </c>
      <c r="L112" s="298" t="s">
        <v>91</v>
      </c>
      <c r="M112" s="98">
        <v>31</v>
      </c>
      <c r="N112" s="98">
        <v>15</v>
      </c>
      <c r="O112" s="98">
        <v>13</v>
      </c>
      <c r="P112" s="98">
        <v>7</v>
      </c>
      <c r="Q112" s="98">
        <v>25</v>
      </c>
      <c r="R112" s="98">
        <v>11</v>
      </c>
      <c r="S112" s="98">
        <v>174</v>
      </c>
      <c r="T112" s="98">
        <v>75</v>
      </c>
      <c r="U112" s="102">
        <f t="shared" si="27"/>
        <v>243</v>
      </c>
      <c r="V112" s="102">
        <f t="shared" si="28"/>
        <v>108</v>
      </c>
      <c r="W112" s="298" t="s">
        <v>91</v>
      </c>
      <c r="X112" s="102">
        <v>7</v>
      </c>
      <c r="Y112" s="102">
        <v>6</v>
      </c>
      <c r="Z112" s="102">
        <v>7</v>
      </c>
      <c r="AA112" s="102">
        <v>8</v>
      </c>
      <c r="AB112" s="102">
        <v>28</v>
      </c>
      <c r="AC112" s="332">
        <v>28</v>
      </c>
      <c r="AD112" s="156">
        <v>28</v>
      </c>
      <c r="AE112" s="159">
        <v>0</v>
      </c>
      <c r="AF112" s="102">
        <v>0</v>
      </c>
      <c r="AG112" s="102">
        <v>0</v>
      </c>
      <c r="AH112" s="102">
        <v>5</v>
      </c>
      <c r="AI112" s="98">
        <v>44</v>
      </c>
      <c r="AJ112" s="200">
        <v>49</v>
      </c>
      <c r="AK112" s="98">
        <v>10</v>
      </c>
      <c r="AL112" s="102">
        <v>4</v>
      </c>
      <c r="AM112" s="102">
        <v>4</v>
      </c>
      <c r="AN112" s="102"/>
    </row>
    <row r="113" spans="1:40" ht="14.5" customHeight="1" x14ac:dyDescent="0.25">
      <c r="A113" s="98" t="s">
        <v>92</v>
      </c>
      <c r="B113" s="98">
        <v>277</v>
      </c>
      <c r="C113" s="98">
        <v>141</v>
      </c>
      <c r="D113" s="98">
        <v>156</v>
      </c>
      <c r="E113" s="98">
        <v>74</v>
      </c>
      <c r="F113" s="98">
        <v>150</v>
      </c>
      <c r="G113" s="98">
        <v>66</v>
      </c>
      <c r="H113" s="98">
        <v>112</v>
      </c>
      <c r="I113" s="98">
        <v>54</v>
      </c>
      <c r="J113" s="102">
        <f t="shared" si="25"/>
        <v>695</v>
      </c>
      <c r="K113" s="102">
        <f t="shared" si="26"/>
        <v>335</v>
      </c>
      <c r="L113" s="298" t="s">
        <v>92</v>
      </c>
      <c r="M113" s="98">
        <v>16</v>
      </c>
      <c r="N113" s="98">
        <v>6</v>
      </c>
      <c r="O113" s="98">
        <v>24</v>
      </c>
      <c r="P113" s="98">
        <v>12</v>
      </c>
      <c r="Q113" s="98">
        <v>13</v>
      </c>
      <c r="R113" s="98">
        <v>10</v>
      </c>
      <c r="S113" s="98">
        <v>30</v>
      </c>
      <c r="T113" s="98">
        <v>18</v>
      </c>
      <c r="U113" s="102">
        <f t="shared" si="27"/>
        <v>83</v>
      </c>
      <c r="V113" s="102">
        <f t="shared" si="28"/>
        <v>46</v>
      </c>
      <c r="W113" s="298" t="s">
        <v>92</v>
      </c>
      <c r="X113" s="102">
        <v>7</v>
      </c>
      <c r="Y113" s="102">
        <v>4</v>
      </c>
      <c r="Z113" s="102">
        <v>4</v>
      </c>
      <c r="AA113" s="102">
        <v>3</v>
      </c>
      <c r="AB113" s="102">
        <v>18</v>
      </c>
      <c r="AC113" s="332">
        <v>18</v>
      </c>
      <c r="AD113" s="156">
        <v>18</v>
      </c>
      <c r="AE113" s="159">
        <v>0</v>
      </c>
      <c r="AF113" s="102">
        <v>0</v>
      </c>
      <c r="AG113" s="102">
        <v>0</v>
      </c>
      <c r="AH113" s="102">
        <v>0</v>
      </c>
      <c r="AI113" s="98">
        <v>43</v>
      </c>
      <c r="AJ113" s="200">
        <v>43</v>
      </c>
      <c r="AK113" s="98">
        <v>8</v>
      </c>
      <c r="AL113" s="102">
        <v>5</v>
      </c>
      <c r="AM113" s="102">
        <v>5</v>
      </c>
      <c r="AN113" s="102"/>
    </row>
    <row r="114" spans="1:40" ht="14.5" customHeight="1" x14ac:dyDescent="0.25">
      <c r="A114" s="98" t="s">
        <v>93</v>
      </c>
      <c r="B114" s="98">
        <v>165</v>
      </c>
      <c r="C114" s="98">
        <v>77</v>
      </c>
      <c r="D114" s="98">
        <v>94</v>
      </c>
      <c r="E114" s="98">
        <v>44</v>
      </c>
      <c r="F114" s="98">
        <v>101</v>
      </c>
      <c r="G114" s="98">
        <v>49</v>
      </c>
      <c r="H114" s="98">
        <v>59</v>
      </c>
      <c r="I114" s="98">
        <v>29</v>
      </c>
      <c r="J114" s="102">
        <f t="shared" si="25"/>
        <v>419</v>
      </c>
      <c r="K114" s="102">
        <f t="shared" si="26"/>
        <v>199</v>
      </c>
      <c r="L114" s="298" t="s">
        <v>93</v>
      </c>
      <c r="M114" s="98">
        <v>28</v>
      </c>
      <c r="N114" s="98">
        <v>16</v>
      </c>
      <c r="O114" s="98">
        <v>5</v>
      </c>
      <c r="P114" s="98">
        <v>2</v>
      </c>
      <c r="Q114" s="98">
        <v>4</v>
      </c>
      <c r="R114" s="98">
        <v>1</v>
      </c>
      <c r="S114" s="98">
        <v>7</v>
      </c>
      <c r="T114" s="98">
        <v>1</v>
      </c>
      <c r="U114" s="102">
        <f t="shared" si="27"/>
        <v>44</v>
      </c>
      <c r="V114" s="102">
        <f t="shared" si="28"/>
        <v>20</v>
      </c>
      <c r="W114" s="298" t="s">
        <v>93</v>
      </c>
      <c r="X114" s="102">
        <v>3</v>
      </c>
      <c r="Y114" s="102">
        <v>2</v>
      </c>
      <c r="Z114" s="102">
        <v>3</v>
      </c>
      <c r="AA114" s="102">
        <v>2</v>
      </c>
      <c r="AB114" s="102">
        <v>10</v>
      </c>
      <c r="AC114" s="332">
        <v>10</v>
      </c>
      <c r="AD114" s="156">
        <v>10</v>
      </c>
      <c r="AE114" s="159">
        <v>0</v>
      </c>
      <c r="AF114" s="102">
        <v>0</v>
      </c>
      <c r="AG114" s="102">
        <v>0</v>
      </c>
      <c r="AH114" s="102">
        <v>0</v>
      </c>
      <c r="AI114" s="98">
        <v>23</v>
      </c>
      <c r="AJ114" s="200">
        <v>23</v>
      </c>
      <c r="AK114" s="98">
        <v>1</v>
      </c>
      <c r="AL114" s="102">
        <v>2</v>
      </c>
      <c r="AM114" s="102">
        <v>2</v>
      </c>
      <c r="AN114" s="102"/>
    </row>
    <row r="115" spans="1:40" ht="14.5" customHeight="1" x14ac:dyDescent="0.25">
      <c r="A115" s="98" t="s">
        <v>95</v>
      </c>
      <c r="B115" s="98">
        <v>128</v>
      </c>
      <c r="C115" s="98">
        <v>52</v>
      </c>
      <c r="D115" s="98">
        <v>100</v>
      </c>
      <c r="E115" s="98">
        <v>49</v>
      </c>
      <c r="F115" s="98">
        <v>97</v>
      </c>
      <c r="G115" s="98">
        <v>48</v>
      </c>
      <c r="H115" s="98">
        <v>546</v>
      </c>
      <c r="I115" s="98">
        <v>57</v>
      </c>
      <c r="J115" s="102">
        <f t="shared" si="25"/>
        <v>871</v>
      </c>
      <c r="K115" s="102">
        <f t="shared" si="26"/>
        <v>206</v>
      </c>
      <c r="L115" s="298" t="s">
        <v>95</v>
      </c>
      <c r="M115" s="98">
        <v>17</v>
      </c>
      <c r="N115" s="98">
        <v>3</v>
      </c>
      <c r="O115" s="98">
        <v>3</v>
      </c>
      <c r="P115" s="98">
        <v>2</v>
      </c>
      <c r="Q115" s="98">
        <v>11</v>
      </c>
      <c r="R115" s="98">
        <v>8</v>
      </c>
      <c r="S115" s="98">
        <v>79</v>
      </c>
      <c r="T115" s="98">
        <v>20</v>
      </c>
      <c r="U115" s="102">
        <f t="shared" si="27"/>
        <v>110</v>
      </c>
      <c r="V115" s="102">
        <f t="shared" si="28"/>
        <v>33</v>
      </c>
      <c r="W115" s="298" t="s">
        <v>95</v>
      </c>
      <c r="X115" s="102">
        <v>3</v>
      </c>
      <c r="Y115" s="102">
        <v>3</v>
      </c>
      <c r="Z115" s="102">
        <v>3</v>
      </c>
      <c r="AA115" s="102">
        <v>3</v>
      </c>
      <c r="AB115" s="102">
        <v>12</v>
      </c>
      <c r="AC115" s="332">
        <v>12</v>
      </c>
      <c r="AD115" s="156">
        <v>12</v>
      </c>
      <c r="AE115" s="159">
        <v>0</v>
      </c>
      <c r="AF115" s="102">
        <v>0</v>
      </c>
      <c r="AG115" s="102">
        <v>0</v>
      </c>
      <c r="AH115" s="102">
        <v>0</v>
      </c>
      <c r="AI115" s="98">
        <v>35</v>
      </c>
      <c r="AJ115" s="200">
        <v>35</v>
      </c>
      <c r="AK115" s="98">
        <v>3</v>
      </c>
      <c r="AL115" s="102">
        <v>2</v>
      </c>
      <c r="AM115" s="102">
        <v>2</v>
      </c>
      <c r="AN115" s="102"/>
    </row>
    <row r="116" spans="1:40" ht="14.5" customHeight="1" x14ac:dyDescent="0.25">
      <c r="A116" s="98" t="s">
        <v>97</v>
      </c>
      <c r="B116" s="98">
        <v>48</v>
      </c>
      <c r="C116" s="98">
        <v>26</v>
      </c>
      <c r="D116" s="98">
        <v>42</v>
      </c>
      <c r="E116" s="98">
        <v>22</v>
      </c>
      <c r="F116" s="98">
        <v>34</v>
      </c>
      <c r="G116" s="98">
        <v>16</v>
      </c>
      <c r="H116" s="98">
        <v>28</v>
      </c>
      <c r="I116" s="98">
        <v>13</v>
      </c>
      <c r="J116" s="102">
        <f t="shared" si="25"/>
        <v>152</v>
      </c>
      <c r="K116" s="102">
        <f t="shared" si="26"/>
        <v>77</v>
      </c>
      <c r="L116" s="298" t="s">
        <v>97</v>
      </c>
      <c r="M116" s="98">
        <v>0</v>
      </c>
      <c r="N116" s="98">
        <v>0</v>
      </c>
      <c r="O116" s="98">
        <v>0</v>
      </c>
      <c r="P116" s="98">
        <v>0</v>
      </c>
      <c r="Q116" s="98">
        <v>0</v>
      </c>
      <c r="R116" s="98">
        <v>0</v>
      </c>
      <c r="S116" s="98">
        <v>0</v>
      </c>
      <c r="T116" s="98">
        <v>0</v>
      </c>
      <c r="U116" s="102">
        <f t="shared" si="27"/>
        <v>0</v>
      </c>
      <c r="V116" s="102">
        <f t="shared" si="28"/>
        <v>0</v>
      </c>
      <c r="W116" s="298" t="s">
        <v>97</v>
      </c>
      <c r="X116" s="102">
        <v>1</v>
      </c>
      <c r="Y116" s="102">
        <v>1</v>
      </c>
      <c r="Z116" s="102">
        <v>1</v>
      </c>
      <c r="AA116" s="102">
        <v>1</v>
      </c>
      <c r="AB116" s="102">
        <v>4</v>
      </c>
      <c r="AC116" s="332">
        <v>4</v>
      </c>
      <c r="AD116" s="156">
        <v>4</v>
      </c>
      <c r="AE116" s="159">
        <v>0</v>
      </c>
      <c r="AF116" s="102">
        <v>0</v>
      </c>
      <c r="AG116" s="102">
        <v>0</v>
      </c>
      <c r="AH116" s="102">
        <v>0</v>
      </c>
      <c r="AI116" s="98">
        <v>8</v>
      </c>
      <c r="AJ116" s="200">
        <v>8</v>
      </c>
      <c r="AK116" s="98">
        <v>2</v>
      </c>
      <c r="AL116" s="102">
        <v>1</v>
      </c>
      <c r="AM116" s="102">
        <v>1</v>
      </c>
      <c r="AN116" s="102"/>
    </row>
    <row r="117" spans="1:40" ht="14.5" customHeight="1" x14ac:dyDescent="0.25">
      <c r="A117" s="98"/>
      <c r="B117" s="98"/>
      <c r="C117" s="98"/>
      <c r="D117" s="98"/>
      <c r="E117" s="98"/>
      <c r="F117" s="98"/>
      <c r="G117" s="98"/>
      <c r="H117" s="98"/>
      <c r="I117" s="98"/>
      <c r="J117" s="102">
        <f t="shared" ref="J117:J122" si="29">B117+D117+F117+H117</f>
        <v>0</v>
      </c>
      <c r="K117" s="102">
        <f t="shared" ref="K117:K122" si="30">C117+E117+G117+I117</f>
        <v>0</v>
      </c>
      <c r="L117" s="298"/>
      <c r="M117" s="98"/>
      <c r="N117" s="98"/>
      <c r="O117" s="98"/>
      <c r="P117" s="98"/>
      <c r="Q117" s="98"/>
      <c r="R117" s="98"/>
      <c r="S117" s="98"/>
      <c r="T117" s="98"/>
      <c r="U117" s="102">
        <f t="shared" si="27"/>
        <v>0</v>
      </c>
      <c r="V117" s="102">
        <f t="shared" si="28"/>
        <v>0</v>
      </c>
      <c r="W117" s="298"/>
      <c r="X117" s="102"/>
      <c r="Y117" s="102"/>
      <c r="Z117" s="102"/>
      <c r="AA117" s="102"/>
      <c r="AB117" s="102"/>
      <c r="AC117" s="332"/>
      <c r="AD117" s="156"/>
      <c r="AE117" s="159"/>
      <c r="AF117" s="102"/>
      <c r="AG117" s="102"/>
      <c r="AH117" s="102"/>
      <c r="AI117" s="98"/>
      <c r="AJ117" s="200">
        <f t="shared" ref="AJ117:AJ122" si="31">SUM(AF117:AI117)</f>
        <v>0</v>
      </c>
      <c r="AK117" s="98"/>
      <c r="AL117" s="102"/>
      <c r="AM117" s="102"/>
      <c r="AN117" s="102"/>
    </row>
    <row r="118" spans="1:40" ht="14.5" customHeight="1" x14ac:dyDescent="0.25">
      <c r="A118" s="98"/>
      <c r="B118" s="98"/>
      <c r="C118" s="98"/>
      <c r="D118" s="98"/>
      <c r="E118" s="98"/>
      <c r="F118" s="98"/>
      <c r="G118" s="98"/>
      <c r="H118" s="98"/>
      <c r="I118" s="98"/>
      <c r="J118" s="102">
        <f t="shared" si="29"/>
        <v>0</v>
      </c>
      <c r="K118" s="102">
        <f t="shared" si="30"/>
        <v>0</v>
      </c>
      <c r="L118" s="298"/>
      <c r="M118" s="98"/>
      <c r="N118" s="98"/>
      <c r="O118" s="98"/>
      <c r="P118" s="98"/>
      <c r="Q118" s="98"/>
      <c r="R118" s="98"/>
      <c r="S118" s="98"/>
      <c r="T118" s="98"/>
      <c r="U118" s="102">
        <f t="shared" si="27"/>
        <v>0</v>
      </c>
      <c r="V118" s="102">
        <f t="shared" si="28"/>
        <v>0</v>
      </c>
      <c r="W118" s="298"/>
      <c r="X118" s="102"/>
      <c r="Y118" s="102"/>
      <c r="Z118" s="102"/>
      <c r="AA118" s="102"/>
      <c r="AB118" s="102"/>
      <c r="AC118" s="332"/>
      <c r="AD118" s="156"/>
      <c r="AE118" s="159"/>
      <c r="AF118" s="102"/>
      <c r="AG118" s="102"/>
      <c r="AH118" s="102"/>
      <c r="AI118" s="98"/>
      <c r="AJ118" s="200">
        <f t="shared" si="31"/>
        <v>0</v>
      </c>
      <c r="AK118" s="98"/>
      <c r="AL118" s="102"/>
      <c r="AM118" s="102"/>
      <c r="AN118" s="102"/>
    </row>
    <row r="119" spans="1:40" ht="14.5" customHeight="1" x14ac:dyDescent="0.25">
      <c r="A119" s="98"/>
      <c r="B119" s="98"/>
      <c r="C119" s="98"/>
      <c r="D119" s="98"/>
      <c r="E119" s="98"/>
      <c r="F119" s="98"/>
      <c r="G119" s="98"/>
      <c r="H119" s="98"/>
      <c r="I119" s="98"/>
      <c r="J119" s="102">
        <f t="shared" si="29"/>
        <v>0</v>
      </c>
      <c r="K119" s="102">
        <f t="shared" si="30"/>
        <v>0</v>
      </c>
      <c r="L119" s="298"/>
      <c r="M119" s="98"/>
      <c r="N119" s="98"/>
      <c r="O119" s="98"/>
      <c r="P119" s="98"/>
      <c r="Q119" s="98"/>
      <c r="R119" s="98"/>
      <c r="S119" s="98"/>
      <c r="T119" s="98"/>
      <c r="U119" s="102">
        <f t="shared" si="27"/>
        <v>0</v>
      </c>
      <c r="V119" s="102">
        <f t="shared" si="28"/>
        <v>0</v>
      </c>
      <c r="W119" s="298"/>
      <c r="X119" s="102"/>
      <c r="Y119" s="102"/>
      <c r="Z119" s="102"/>
      <c r="AA119" s="102"/>
      <c r="AB119" s="102"/>
      <c r="AC119" s="332"/>
      <c r="AD119" s="156"/>
      <c r="AE119" s="159"/>
      <c r="AF119" s="102"/>
      <c r="AG119" s="102"/>
      <c r="AH119" s="102"/>
      <c r="AI119" s="98"/>
      <c r="AJ119" s="200">
        <f t="shared" si="31"/>
        <v>0</v>
      </c>
      <c r="AK119" s="98"/>
      <c r="AL119" s="102"/>
      <c r="AM119" s="102"/>
      <c r="AN119" s="102"/>
    </row>
    <row r="120" spans="1:40" ht="14.5" customHeight="1" x14ac:dyDescent="0.25">
      <c r="A120" s="98"/>
      <c r="B120" s="98"/>
      <c r="C120" s="98"/>
      <c r="D120" s="98"/>
      <c r="E120" s="98"/>
      <c r="F120" s="98"/>
      <c r="G120" s="98"/>
      <c r="H120" s="98"/>
      <c r="I120" s="98"/>
      <c r="J120" s="102">
        <f t="shared" si="29"/>
        <v>0</v>
      </c>
      <c r="K120" s="102">
        <f t="shared" si="30"/>
        <v>0</v>
      </c>
      <c r="L120" s="298"/>
      <c r="M120" s="98"/>
      <c r="N120" s="98"/>
      <c r="O120" s="98"/>
      <c r="P120" s="98"/>
      <c r="Q120" s="98"/>
      <c r="R120" s="98"/>
      <c r="S120" s="98"/>
      <c r="T120" s="98"/>
      <c r="U120" s="102">
        <f t="shared" si="27"/>
        <v>0</v>
      </c>
      <c r="V120" s="102">
        <f t="shared" si="28"/>
        <v>0</v>
      </c>
      <c r="W120" s="298"/>
      <c r="X120" s="102"/>
      <c r="Y120" s="102"/>
      <c r="Z120" s="102"/>
      <c r="AA120" s="102"/>
      <c r="AB120" s="102"/>
      <c r="AC120" s="332"/>
      <c r="AD120" s="156"/>
      <c r="AE120" s="159"/>
      <c r="AF120" s="102"/>
      <c r="AG120" s="102"/>
      <c r="AH120" s="102"/>
      <c r="AI120" s="98"/>
      <c r="AJ120" s="200">
        <f t="shared" si="31"/>
        <v>0</v>
      </c>
      <c r="AK120" s="98"/>
      <c r="AL120" s="102"/>
      <c r="AM120" s="102"/>
      <c r="AN120" s="102"/>
    </row>
    <row r="121" spans="1:40" ht="14.5" customHeight="1" x14ac:dyDescent="0.25">
      <c r="A121" s="98"/>
      <c r="B121" s="98"/>
      <c r="C121" s="98"/>
      <c r="D121" s="98"/>
      <c r="E121" s="98"/>
      <c r="F121" s="98"/>
      <c r="G121" s="98"/>
      <c r="H121" s="98"/>
      <c r="I121" s="98"/>
      <c r="J121" s="102">
        <f t="shared" si="29"/>
        <v>0</v>
      </c>
      <c r="K121" s="102">
        <f t="shared" si="30"/>
        <v>0</v>
      </c>
      <c r="L121" s="298"/>
      <c r="M121" s="98"/>
      <c r="N121" s="98"/>
      <c r="O121" s="98"/>
      <c r="P121" s="98"/>
      <c r="Q121" s="98"/>
      <c r="R121" s="98"/>
      <c r="S121" s="98"/>
      <c r="T121" s="98"/>
      <c r="U121" s="102">
        <f t="shared" si="27"/>
        <v>0</v>
      </c>
      <c r="V121" s="102">
        <f t="shared" si="28"/>
        <v>0</v>
      </c>
      <c r="W121" s="298"/>
      <c r="X121" s="102"/>
      <c r="Y121" s="102"/>
      <c r="Z121" s="102"/>
      <c r="AA121" s="102"/>
      <c r="AB121" s="102"/>
      <c r="AC121" s="332"/>
      <c r="AD121" s="156"/>
      <c r="AE121" s="159"/>
      <c r="AF121" s="102"/>
      <c r="AG121" s="102"/>
      <c r="AH121" s="102"/>
      <c r="AI121" s="98"/>
      <c r="AJ121" s="200">
        <f t="shared" si="31"/>
        <v>0</v>
      </c>
      <c r="AK121" s="98"/>
      <c r="AL121" s="102"/>
      <c r="AM121" s="102"/>
      <c r="AN121" s="102"/>
    </row>
    <row r="122" spans="1:40" ht="14.5" customHeight="1" x14ac:dyDescent="0.25">
      <c r="A122" s="98"/>
      <c r="B122" s="98"/>
      <c r="C122" s="98"/>
      <c r="D122" s="98"/>
      <c r="E122" s="98"/>
      <c r="F122" s="98"/>
      <c r="G122" s="98"/>
      <c r="H122" s="98"/>
      <c r="I122" s="98"/>
      <c r="J122" s="102">
        <f t="shared" si="29"/>
        <v>0</v>
      </c>
      <c r="K122" s="102">
        <f t="shared" si="30"/>
        <v>0</v>
      </c>
      <c r="L122" s="298"/>
      <c r="M122" s="98"/>
      <c r="N122" s="98"/>
      <c r="O122" s="98"/>
      <c r="P122" s="98"/>
      <c r="Q122" s="98"/>
      <c r="R122" s="98"/>
      <c r="S122" s="98"/>
      <c r="T122" s="98"/>
      <c r="U122" s="102">
        <f t="shared" si="27"/>
        <v>0</v>
      </c>
      <c r="V122" s="102">
        <f t="shared" si="28"/>
        <v>0</v>
      </c>
      <c r="W122" s="298"/>
      <c r="X122" s="102"/>
      <c r="Y122" s="102"/>
      <c r="Z122" s="102"/>
      <c r="AA122" s="102"/>
      <c r="AB122" s="102"/>
      <c r="AC122" s="332"/>
      <c r="AD122" s="156"/>
      <c r="AE122" s="159"/>
      <c r="AF122" s="102">
        <f>SUM(AF104:AF121)</f>
        <v>0</v>
      </c>
      <c r="AG122" s="102">
        <f>SUM(AG104:AG121)</f>
        <v>0</v>
      </c>
      <c r="AH122" s="102"/>
      <c r="AI122" s="98"/>
      <c r="AJ122" s="200">
        <f t="shared" si="31"/>
        <v>0</v>
      </c>
      <c r="AK122" s="98"/>
      <c r="AL122" s="102"/>
      <c r="AM122" s="102"/>
      <c r="AN122" s="102"/>
    </row>
    <row r="123" spans="1:40" x14ac:dyDescent="0.25">
      <c r="A123" s="205"/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86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86"/>
      <c r="X123" s="213"/>
      <c r="Y123" s="213"/>
      <c r="Z123" s="213"/>
      <c r="AA123" s="213"/>
      <c r="AB123" s="213"/>
      <c r="AC123" s="333"/>
      <c r="AD123" s="213"/>
      <c r="AE123" s="334"/>
      <c r="AF123" s="213"/>
      <c r="AG123" s="213"/>
      <c r="AH123" s="213"/>
      <c r="AI123" s="205"/>
      <c r="AJ123" s="205"/>
      <c r="AK123" s="205"/>
      <c r="AL123" s="213"/>
      <c r="AM123" s="213"/>
      <c r="AN123" s="213"/>
    </row>
    <row r="125" spans="1:40" x14ac:dyDescent="0.25">
      <c r="A125" s="152" t="s">
        <v>314</v>
      </c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469" t="s">
        <v>217</v>
      </c>
      <c r="M125" s="469"/>
      <c r="N125" s="469"/>
      <c r="O125" s="469"/>
      <c r="P125" s="469"/>
      <c r="Q125" s="469"/>
      <c r="R125" s="469"/>
      <c r="S125" s="469"/>
      <c r="T125" s="469"/>
      <c r="U125" s="469"/>
      <c r="V125" s="469"/>
      <c r="W125" s="469" t="s">
        <v>168</v>
      </c>
      <c r="X125" s="469"/>
      <c r="Y125" s="469"/>
      <c r="Z125" s="469"/>
      <c r="AA125" s="469"/>
      <c r="AB125" s="469"/>
      <c r="AC125" s="469"/>
      <c r="AD125" s="469"/>
      <c r="AE125" s="469"/>
      <c r="AF125" s="469"/>
      <c r="AG125" s="469"/>
      <c r="AH125" s="469"/>
      <c r="AI125" s="469"/>
      <c r="AJ125" s="469"/>
      <c r="AK125" s="469"/>
      <c r="AL125" s="469"/>
    </row>
    <row r="126" spans="1:40" x14ac:dyDescent="0.25">
      <c r="A126" s="152" t="s">
        <v>11</v>
      </c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469" t="s">
        <v>11</v>
      </c>
      <c r="M126" s="469"/>
      <c r="N126" s="469"/>
      <c r="O126" s="469"/>
      <c r="P126" s="469"/>
      <c r="Q126" s="469"/>
      <c r="R126" s="469"/>
      <c r="S126" s="469"/>
      <c r="T126" s="469"/>
      <c r="U126" s="469"/>
      <c r="V126" s="469"/>
      <c r="W126" s="469" t="s">
        <v>28</v>
      </c>
      <c r="X126" s="469"/>
      <c r="Y126" s="469"/>
      <c r="Z126" s="469"/>
      <c r="AA126" s="469"/>
      <c r="AB126" s="469"/>
      <c r="AC126" s="469"/>
      <c r="AD126" s="469"/>
      <c r="AE126" s="469"/>
      <c r="AF126" s="469"/>
      <c r="AG126" s="469"/>
      <c r="AH126" s="469"/>
      <c r="AI126" s="469"/>
      <c r="AJ126" s="469"/>
      <c r="AK126" s="469"/>
      <c r="AL126" s="469"/>
    </row>
    <row r="127" spans="1:40" x14ac:dyDescent="0.25">
      <c r="A127" s="152" t="s">
        <v>149</v>
      </c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469" t="s">
        <v>149</v>
      </c>
      <c r="M127" s="469"/>
      <c r="N127" s="469"/>
      <c r="O127" s="469"/>
      <c r="P127" s="469"/>
      <c r="Q127" s="469"/>
      <c r="R127" s="469"/>
      <c r="S127" s="469"/>
      <c r="T127" s="469"/>
      <c r="U127" s="469"/>
      <c r="V127" s="469"/>
      <c r="W127" s="469" t="s">
        <v>149</v>
      </c>
      <c r="X127" s="469"/>
      <c r="Y127" s="469"/>
      <c r="Z127" s="469"/>
      <c r="AA127" s="469"/>
      <c r="AB127" s="469"/>
      <c r="AC127" s="469"/>
      <c r="AD127" s="469"/>
      <c r="AE127" s="469"/>
      <c r="AF127" s="469"/>
      <c r="AG127" s="469"/>
      <c r="AH127" s="469"/>
      <c r="AI127" s="469"/>
      <c r="AJ127" s="469"/>
      <c r="AK127" s="469"/>
      <c r="AL127" s="469"/>
    </row>
    <row r="129" spans="1:40" x14ac:dyDescent="0.25">
      <c r="A129" s="201" t="s">
        <v>334</v>
      </c>
      <c r="H129" s="167" t="s">
        <v>323</v>
      </c>
      <c r="L129" s="201" t="s">
        <v>334</v>
      </c>
      <c r="S129" s="167" t="s">
        <v>323</v>
      </c>
      <c r="W129" s="201" t="s">
        <v>334</v>
      </c>
      <c r="AH129" s="167" t="s">
        <v>323</v>
      </c>
    </row>
    <row r="130" spans="1:40" ht="13" x14ac:dyDescent="0.3">
      <c r="L130" s="301"/>
    </row>
    <row r="131" spans="1:40" ht="17.25" customHeight="1" x14ac:dyDescent="0.25">
      <c r="A131" s="96"/>
      <c r="B131" s="41" t="s">
        <v>338</v>
      </c>
      <c r="C131" s="97"/>
      <c r="D131" s="41" t="s">
        <v>339</v>
      </c>
      <c r="E131" s="97"/>
      <c r="F131" s="41" t="s">
        <v>340</v>
      </c>
      <c r="G131" s="97"/>
      <c r="H131" s="41" t="s">
        <v>341</v>
      </c>
      <c r="I131" s="97"/>
      <c r="J131" s="41" t="s">
        <v>324</v>
      </c>
      <c r="K131" s="97"/>
      <c r="L131" s="262"/>
      <c r="M131" s="41" t="s">
        <v>338</v>
      </c>
      <c r="N131" s="97"/>
      <c r="O131" s="41" t="s">
        <v>339</v>
      </c>
      <c r="P131" s="97"/>
      <c r="Q131" s="41" t="s">
        <v>340</v>
      </c>
      <c r="R131" s="97"/>
      <c r="S131" s="41" t="s">
        <v>341</v>
      </c>
      <c r="T131" s="97"/>
      <c r="U131" s="41" t="s">
        <v>324</v>
      </c>
      <c r="V131" s="97"/>
      <c r="W131" s="287"/>
      <c r="X131" s="459" t="s">
        <v>164</v>
      </c>
      <c r="Y131" s="460"/>
      <c r="Z131" s="460"/>
      <c r="AA131" s="460"/>
      <c r="AB131" s="461"/>
      <c r="AC131" s="306" t="s">
        <v>7</v>
      </c>
      <c r="AD131" s="355"/>
      <c r="AE131" s="118"/>
      <c r="AF131" s="306" t="s">
        <v>527</v>
      </c>
      <c r="AG131" s="360"/>
      <c r="AH131" s="118"/>
      <c r="AI131" s="385"/>
      <c r="AJ131" s="117"/>
      <c r="AK131" s="361" t="s">
        <v>528</v>
      </c>
      <c r="AL131" s="306" t="s">
        <v>529</v>
      </c>
      <c r="AM131" s="355"/>
      <c r="AN131" s="362">
        <v>0</v>
      </c>
    </row>
    <row r="132" spans="1:40" ht="24" customHeight="1" x14ac:dyDescent="0.25">
      <c r="A132" s="205" t="s">
        <v>21</v>
      </c>
      <c r="B132" s="44" t="s">
        <v>375</v>
      </c>
      <c r="C132" s="44" t="s">
        <v>330</v>
      </c>
      <c r="D132" s="44" t="s">
        <v>375</v>
      </c>
      <c r="E132" s="44" t="s">
        <v>330</v>
      </c>
      <c r="F132" s="44" t="s">
        <v>375</v>
      </c>
      <c r="G132" s="44" t="s">
        <v>330</v>
      </c>
      <c r="H132" s="44" t="s">
        <v>375</v>
      </c>
      <c r="I132" s="44" t="s">
        <v>330</v>
      </c>
      <c r="J132" s="44" t="s">
        <v>375</v>
      </c>
      <c r="K132" s="44" t="s">
        <v>330</v>
      </c>
      <c r="L132" s="86" t="s">
        <v>21</v>
      </c>
      <c r="M132" s="44" t="s">
        <v>375</v>
      </c>
      <c r="N132" s="44" t="s">
        <v>330</v>
      </c>
      <c r="O132" s="44" t="s">
        <v>375</v>
      </c>
      <c r="P132" s="44" t="s">
        <v>330</v>
      </c>
      <c r="Q132" s="44" t="s">
        <v>375</v>
      </c>
      <c r="R132" s="44" t="s">
        <v>330</v>
      </c>
      <c r="S132" s="44" t="s">
        <v>375</v>
      </c>
      <c r="T132" s="44" t="s">
        <v>330</v>
      </c>
      <c r="U132" s="44" t="s">
        <v>375</v>
      </c>
      <c r="V132" s="44" t="s">
        <v>330</v>
      </c>
      <c r="W132" s="289" t="s">
        <v>21</v>
      </c>
      <c r="X132" s="381" t="s">
        <v>342</v>
      </c>
      <c r="Y132" s="381" t="s">
        <v>343</v>
      </c>
      <c r="Z132" s="381" t="s">
        <v>344</v>
      </c>
      <c r="AA132" s="381" t="s">
        <v>345</v>
      </c>
      <c r="AB132" s="358" t="s">
        <v>324</v>
      </c>
      <c r="AC132" s="315" t="s">
        <v>535</v>
      </c>
      <c r="AD132" s="364" t="s">
        <v>536</v>
      </c>
      <c r="AE132" s="364" t="s">
        <v>537</v>
      </c>
      <c r="AF132" s="365" t="s">
        <v>538</v>
      </c>
      <c r="AG132" s="253" t="s">
        <v>539</v>
      </c>
      <c r="AH132" s="253" t="s">
        <v>346</v>
      </c>
      <c r="AI132" s="253" t="s">
        <v>540</v>
      </c>
      <c r="AJ132" s="366" t="s">
        <v>541</v>
      </c>
      <c r="AK132" s="367" t="s">
        <v>158</v>
      </c>
      <c r="AL132" s="368" t="s">
        <v>175</v>
      </c>
      <c r="AM132" s="307" t="s">
        <v>170</v>
      </c>
      <c r="AN132" s="368" t="s">
        <v>176</v>
      </c>
    </row>
    <row r="133" spans="1:40" x14ac:dyDescent="0.25">
      <c r="A133" s="98"/>
      <c r="B133" s="211"/>
      <c r="C133" s="211"/>
      <c r="D133" s="211"/>
      <c r="E133" s="211"/>
      <c r="F133" s="211"/>
      <c r="G133" s="211"/>
      <c r="H133" s="211"/>
      <c r="I133" s="211"/>
      <c r="J133" s="211"/>
      <c r="K133" s="211"/>
      <c r="L133" s="298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62"/>
      <c r="X133" s="211"/>
      <c r="Y133" s="211"/>
      <c r="Z133" s="211"/>
      <c r="AA133" s="211"/>
      <c r="AB133" s="211"/>
      <c r="AC133" s="104"/>
      <c r="AD133" s="264"/>
      <c r="AE133" s="206"/>
      <c r="AF133" s="206"/>
      <c r="AG133" s="206"/>
      <c r="AH133" s="206"/>
      <c r="AI133" s="206"/>
      <c r="AJ133" s="60"/>
      <c r="AK133" s="386"/>
      <c r="AL133" s="8"/>
      <c r="AM133" s="211"/>
      <c r="AN133" s="211"/>
    </row>
    <row r="134" spans="1:40" s="34" customFormat="1" ht="13" x14ac:dyDescent="0.3">
      <c r="A134" s="12" t="s">
        <v>332</v>
      </c>
      <c r="B134" s="20">
        <f>SUM(B136:B153)</f>
        <v>7525</v>
      </c>
      <c r="C134" s="20">
        <f t="shared" ref="C134:K134" si="32">SUM(C136:C153)</f>
        <v>3802</v>
      </c>
      <c r="D134" s="20">
        <f t="shared" si="32"/>
        <v>5194</v>
      </c>
      <c r="E134" s="20">
        <f t="shared" si="32"/>
        <v>2635</v>
      </c>
      <c r="F134" s="20">
        <f t="shared" si="32"/>
        <v>3561</v>
      </c>
      <c r="G134" s="20">
        <f t="shared" si="32"/>
        <v>1847</v>
      </c>
      <c r="H134" s="20">
        <f t="shared" si="32"/>
        <v>4298</v>
      </c>
      <c r="I134" s="20">
        <f t="shared" si="32"/>
        <v>2173</v>
      </c>
      <c r="J134" s="20">
        <f t="shared" si="32"/>
        <v>20578</v>
      </c>
      <c r="K134" s="20">
        <f t="shared" si="32"/>
        <v>10457</v>
      </c>
      <c r="L134" s="299" t="s">
        <v>332</v>
      </c>
      <c r="M134" s="20">
        <f>SUM(M136:M153)</f>
        <v>655</v>
      </c>
      <c r="N134" s="20">
        <f t="shared" ref="N134:AN134" si="33">SUM(N136:N153)</f>
        <v>297</v>
      </c>
      <c r="O134" s="20">
        <f t="shared" si="33"/>
        <v>327</v>
      </c>
      <c r="P134" s="20">
        <f t="shared" si="33"/>
        <v>179</v>
      </c>
      <c r="Q134" s="20">
        <f t="shared" si="33"/>
        <v>279</v>
      </c>
      <c r="R134" s="20">
        <f t="shared" si="33"/>
        <v>142</v>
      </c>
      <c r="S134" s="20">
        <f t="shared" si="33"/>
        <v>955</v>
      </c>
      <c r="T134" s="20">
        <f t="shared" si="33"/>
        <v>498</v>
      </c>
      <c r="U134" s="20">
        <f t="shared" si="33"/>
        <v>2216</v>
      </c>
      <c r="V134" s="20">
        <f t="shared" si="33"/>
        <v>1116</v>
      </c>
      <c r="W134" s="299" t="s">
        <v>332</v>
      </c>
      <c r="X134" s="20">
        <f t="shared" si="33"/>
        <v>138</v>
      </c>
      <c r="Y134" s="20">
        <f t="shared" si="33"/>
        <v>115</v>
      </c>
      <c r="Z134" s="20">
        <f t="shared" si="33"/>
        <v>86</v>
      </c>
      <c r="AA134" s="20">
        <f t="shared" si="33"/>
        <v>92</v>
      </c>
      <c r="AB134" s="20">
        <f t="shared" si="33"/>
        <v>431</v>
      </c>
      <c r="AC134" s="20">
        <f t="shared" si="33"/>
        <v>422</v>
      </c>
      <c r="AD134" s="20">
        <f t="shared" si="33"/>
        <v>396</v>
      </c>
      <c r="AE134" s="20">
        <f t="shared" si="33"/>
        <v>26</v>
      </c>
      <c r="AF134" s="20">
        <f t="shared" si="33"/>
        <v>12</v>
      </c>
      <c r="AG134" s="20">
        <f t="shared" si="33"/>
        <v>0</v>
      </c>
      <c r="AH134" s="20">
        <f t="shared" si="33"/>
        <v>23</v>
      </c>
      <c r="AI134" s="20">
        <f t="shared" si="33"/>
        <v>744</v>
      </c>
      <c r="AJ134" s="20">
        <f t="shared" si="33"/>
        <v>779</v>
      </c>
      <c r="AK134" s="20">
        <f t="shared" si="33"/>
        <v>118</v>
      </c>
      <c r="AL134" s="20">
        <f t="shared" si="33"/>
        <v>70</v>
      </c>
      <c r="AM134" s="20">
        <f t="shared" si="33"/>
        <v>70</v>
      </c>
      <c r="AN134" s="20">
        <f t="shared" si="33"/>
        <v>0</v>
      </c>
    </row>
    <row r="135" spans="1:40" ht="13" x14ac:dyDescent="0.3">
      <c r="A135" s="98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298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298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2"/>
      <c r="AH135" s="102"/>
      <c r="AI135" s="98"/>
      <c r="AJ135" s="98"/>
      <c r="AK135" s="98"/>
      <c r="AL135" s="102"/>
      <c r="AM135" s="102"/>
      <c r="AN135" s="102"/>
    </row>
    <row r="136" spans="1:40" ht="14.5" customHeight="1" x14ac:dyDescent="0.25">
      <c r="A136" s="98" t="s">
        <v>51</v>
      </c>
      <c r="B136" s="98">
        <v>2366</v>
      </c>
      <c r="C136" s="98">
        <v>1256</v>
      </c>
      <c r="D136" s="98">
        <v>1930</v>
      </c>
      <c r="E136" s="98">
        <v>1014</v>
      </c>
      <c r="F136" s="98">
        <v>1309</v>
      </c>
      <c r="G136" s="98">
        <v>690</v>
      </c>
      <c r="H136" s="98">
        <v>1570</v>
      </c>
      <c r="I136" s="98">
        <v>846</v>
      </c>
      <c r="J136" s="102">
        <f>B136+D136+F136+H136</f>
        <v>7175</v>
      </c>
      <c r="K136" s="102">
        <f>+C136+E136+G136+I136</f>
        <v>3806</v>
      </c>
      <c r="L136" s="298" t="s">
        <v>51</v>
      </c>
      <c r="M136" s="98">
        <v>124</v>
      </c>
      <c r="N136" s="98">
        <v>49</v>
      </c>
      <c r="O136" s="98">
        <v>93</v>
      </c>
      <c r="P136" s="98">
        <v>51</v>
      </c>
      <c r="Q136" s="98">
        <v>58</v>
      </c>
      <c r="R136" s="98">
        <v>29</v>
      </c>
      <c r="S136" s="98">
        <v>271</v>
      </c>
      <c r="T136" s="98">
        <v>158</v>
      </c>
      <c r="U136" s="102">
        <f>M136+O136+Q136+S136</f>
        <v>546</v>
      </c>
      <c r="V136" s="102">
        <f>N136+P136+R136+T136</f>
        <v>287</v>
      </c>
      <c r="W136" s="298" t="s">
        <v>51</v>
      </c>
      <c r="X136" s="102">
        <v>41</v>
      </c>
      <c r="Y136" s="102">
        <v>31</v>
      </c>
      <c r="Z136" s="102">
        <v>28</v>
      </c>
      <c r="AA136" s="102">
        <v>30</v>
      </c>
      <c r="AB136" s="102">
        <v>130</v>
      </c>
      <c r="AC136" s="102">
        <v>124</v>
      </c>
      <c r="AD136" s="102">
        <v>124</v>
      </c>
      <c r="AE136" s="102">
        <v>0</v>
      </c>
      <c r="AF136" s="102">
        <v>0</v>
      </c>
      <c r="AG136" s="102">
        <v>0</v>
      </c>
      <c r="AH136" s="102">
        <v>0</v>
      </c>
      <c r="AI136" s="98">
        <v>231</v>
      </c>
      <c r="AJ136" s="200">
        <v>231</v>
      </c>
      <c r="AK136" s="98">
        <v>50</v>
      </c>
      <c r="AL136" s="102">
        <v>15</v>
      </c>
      <c r="AM136" s="102">
        <v>15</v>
      </c>
      <c r="AN136" s="102"/>
    </row>
    <row r="137" spans="1:40" ht="14.5" customHeight="1" x14ac:dyDescent="0.25">
      <c r="A137" s="98" t="s">
        <v>52</v>
      </c>
      <c r="B137" s="98">
        <v>19</v>
      </c>
      <c r="C137" s="98">
        <v>12</v>
      </c>
      <c r="D137" s="98">
        <v>16</v>
      </c>
      <c r="E137" s="98">
        <v>10</v>
      </c>
      <c r="F137" s="98">
        <v>0</v>
      </c>
      <c r="G137" s="98">
        <v>0</v>
      </c>
      <c r="H137" s="98">
        <v>0</v>
      </c>
      <c r="I137" s="98">
        <v>0</v>
      </c>
      <c r="J137" s="102">
        <f>B137+D137+F137+H137</f>
        <v>35</v>
      </c>
      <c r="K137" s="102">
        <f>+C137+E137+G137+I137</f>
        <v>22</v>
      </c>
      <c r="L137" s="298" t="s">
        <v>52</v>
      </c>
      <c r="M137" s="98">
        <v>2</v>
      </c>
      <c r="N137" s="98">
        <v>1</v>
      </c>
      <c r="O137" s="98">
        <v>0</v>
      </c>
      <c r="P137" s="98">
        <v>0</v>
      </c>
      <c r="Q137" s="98">
        <v>0</v>
      </c>
      <c r="R137" s="98">
        <v>0</v>
      </c>
      <c r="S137" s="98">
        <v>0</v>
      </c>
      <c r="T137" s="98">
        <v>0</v>
      </c>
      <c r="U137" s="102">
        <f>M137+O137+Q137+S137</f>
        <v>2</v>
      </c>
      <c r="V137" s="102">
        <f>N137+P137+R137+T137</f>
        <v>1</v>
      </c>
      <c r="W137" s="298" t="s">
        <v>52</v>
      </c>
      <c r="X137" s="102">
        <v>1</v>
      </c>
      <c r="Y137" s="102">
        <v>1</v>
      </c>
      <c r="Z137" s="102">
        <v>0</v>
      </c>
      <c r="AA137" s="102">
        <v>0</v>
      </c>
      <c r="AB137" s="102">
        <v>2</v>
      </c>
      <c r="AC137" s="102">
        <v>2</v>
      </c>
      <c r="AD137" s="102">
        <v>0</v>
      </c>
      <c r="AE137" s="102">
        <v>2</v>
      </c>
      <c r="AF137" s="102">
        <v>0</v>
      </c>
      <c r="AG137" s="102">
        <v>0</v>
      </c>
      <c r="AH137" s="102">
        <v>0</v>
      </c>
      <c r="AI137" s="98">
        <v>4</v>
      </c>
      <c r="AJ137" s="200">
        <v>4</v>
      </c>
      <c r="AK137" s="98">
        <v>0</v>
      </c>
      <c r="AL137" s="102">
        <v>1</v>
      </c>
      <c r="AM137" s="102">
        <v>1</v>
      </c>
      <c r="AN137" s="102"/>
    </row>
    <row r="138" spans="1:40" ht="14.5" customHeight="1" x14ac:dyDescent="0.25">
      <c r="A138" s="98" t="s">
        <v>36</v>
      </c>
      <c r="B138" s="98">
        <v>1053</v>
      </c>
      <c r="C138" s="98">
        <v>529</v>
      </c>
      <c r="D138" s="98">
        <v>746</v>
      </c>
      <c r="E138" s="98">
        <v>352</v>
      </c>
      <c r="F138" s="98">
        <v>617</v>
      </c>
      <c r="G138" s="98">
        <v>290</v>
      </c>
      <c r="H138" s="98">
        <v>842</v>
      </c>
      <c r="I138" s="98">
        <v>400</v>
      </c>
      <c r="J138" s="102">
        <f t="shared" ref="J138:J150" si="34">B138+D138+F138+H138</f>
        <v>3258</v>
      </c>
      <c r="K138" s="102">
        <f t="shared" ref="K138:K150" si="35">+C138+E138+G138+I138</f>
        <v>1571</v>
      </c>
      <c r="L138" s="298" t="s">
        <v>36</v>
      </c>
      <c r="M138" s="98">
        <v>49</v>
      </c>
      <c r="N138" s="98">
        <v>22</v>
      </c>
      <c r="O138" s="98">
        <v>41</v>
      </c>
      <c r="P138" s="98">
        <v>22</v>
      </c>
      <c r="Q138" s="98">
        <v>42</v>
      </c>
      <c r="R138" s="98">
        <v>17</v>
      </c>
      <c r="S138" s="98">
        <v>184</v>
      </c>
      <c r="T138" s="98">
        <v>92</v>
      </c>
      <c r="U138" s="102">
        <f t="shared" ref="U138:U150" si="36">M138+O138+Q138+S138</f>
        <v>316</v>
      </c>
      <c r="V138" s="102">
        <f t="shared" ref="V138:V150" si="37">N138+P138+R138+T138</f>
        <v>153</v>
      </c>
      <c r="W138" s="298" t="s">
        <v>36</v>
      </c>
      <c r="X138" s="102">
        <v>20</v>
      </c>
      <c r="Y138" s="102">
        <v>15</v>
      </c>
      <c r="Z138" s="102">
        <v>15</v>
      </c>
      <c r="AA138" s="102">
        <v>16</v>
      </c>
      <c r="AB138" s="102">
        <v>66</v>
      </c>
      <c r="AC138" s="102">
        <v>75</v>
      </c>
      <c r="AD138" s="102">
        <v>71</v>
      </c>
      <c r="AE138" s="102">
        <v>4</v>
      </c>
      <c r="AF138" s="102">
        <v>0</v>
      </c>
      <c r="AG138" s="102">
        <v>0</v>
      </c>
      <c r="AH138" s="102">
        <v>15</v>
      </c>
      <c r="AI138" s="98">
        <v>152</v>
      </c>
      <c r="AJ138" s="200">
        <v>167</v>
      </c>
      <c r="AK138" s="98">
        <v>19</v>
      </c>
      <c r="AL138" s="102">
        <v>12</v>
      </c>
      <c r="AM138" s="102">
        <v>12</v>
      </c>
      <c r="AN138" s="102"/>
    </row>
    <row r="139" spans="1:40" ht="14.5" customHeight="1" x14ac:dyDescent="0.25">
      <c r="A139" s="98" t="s">
        <v>9</v>
      </c>
      <c r="B139" s="98">
        <v>630</v>
      </c>
      <c r="C139" s="98">
        <v>313</v>
      </c>
      <c r="D139" s="98">
        <v>349</v>
      </c>
      <c r="E139" s="98">
        <v>200</v>
      </c>
      <c r="F139" s="98">
        <v>182</v>
      </c>
      <c r="G139" s="98">
        <v>92</v>
      </c>
      <c r="H139" s="98">
        <v>190</v>
      </c>
      <c r="I139" s="98">
        <v>95</v>
      </c>
      <c r="J139" s="102">
        <f t="shared" si="34"/>
        <v>1351</v>
      </c>
      <c r="K139" s="102">
        <f t="shared" si="35"/>
        <v>700</v>
      </c>
      <c r="L139" s="298" t="s">
        <v>9</v>
      </c>
      <c r="M139" s="98">
        <v>32</v>
      </c>
      <c r="N139" s="98">
        <v>17</v>
      </c>
      <c r="O139" s="98">
        <v>14</v>
      </c>
      <c r="P139" s="98">
        <v>9</v>
      </c>
      <c r="Q139" s="98">
        <v>17</v>
      </c>
      <c r="R139" s="98">
        <v>8</v>
      </c>
      <c r="S139" s="98">
        <v>23</v>
      </c>
      <c r="T139" s="98">
        <v>15</v>
      </c>
      <c r="U139" s="102">
        <f t="shared" si="36"/>
        <v>86</v>
      </c>
      <c r="V139" s="102">
        <f t="shared" si="37"/>
        <v>49</v>
      </c>
      <c r="W139" s="298" t="s">
        <v>9</v>
      </c>
      <c r="X139" s="102">
        <v>13</v>
      </c>
      <c r="Y139" s="102">
        <v>10</v>
      </c>
      <c r="Z139" s="102">
        <v>10</v>
      </c>
      <c r="AA139" s="102">
        <v>8</v>
      </c>
      <c r="AB139" s="102">
        <v>41</v>
      </c>
      <c r="AC139" s="102">
        <v>48</v>
      </c>
      <c r="AD139" s="102">
        <v>46</v>
      </c>
      <c r="AE139" s="102">
        <v>2</v>
      </c>
      <c r="AF139" s="102">
        <v>0</v>
      </c>
      <c r="AG139" s="102">
        <v>0</v>
      </c>
      <c r="AH139" s="102">
        <v>0</v>
      </c>
      <c r="AI139" s="98">
        <v>72</v>
      </c>
      <c r="AJ139" s="200">
        <v>72</v>
      </c>
      <c r="AK139" s="98">
        <v>8</v>
      </c>
      <c r="AL139" s="102">
        <v>10</v>
      </c>
      <c r="AM139" s="102">
        <v>10</v>
      </c>
      <c r="AN139" s="102"/>
    </row>
    <row r="140" spans="1:40" ht="14.5" customHeight="1" x14ac:dyDescent="0.25">
      <c r="A140" s="98" t="s">
        <v>39</v>
      </c>
      <c r="B140" s="98">
        <v>33</v>
      </c>
      <c r="C140" s="98">
        <v>12</v>
      </c>
      <c r="D140" s="98">
        <v>54</v>
      </c>
      <c r="E140" s="98">
        <v>17</v>
      </c>
      <c r="F140" s="98">
        <v>52</v>
      </c>
      <c r="G140" s="98">
        <v>26</v>
      </c>
      <c r="H140" s="98">
        <v>58</v>
      </c>
      <c r="I140" s="98">
        <v>15</v>
      </c>
      <c r="J140" s="102">
        <f t="shared" si="34"/>
        <v>197</v>
      </c>
      <c r="K140" s="102">
        <f t="shared" si="35"/>
        <v>70</v>
      </c>
      <c r="L140" s="298" t="s">
        <v>39</v>
      </c>
      <c r="M140" s="98">
        <v>0</v>
      </c>
      <c r="N140" s="98">
        <v>0</v>
      </c>
      <c r="O140" s="98">
        <v>0</v>
      </c>
      <c r="P140" s="98">
        <v>0</v>
      </c>
      <c r="Q140" s="98">
        <v>1</v>
      </c>
      <c r="R140" s="98">
        <v>0</v>
      </c>
      <c r="S140" s="98">
        <v>28</v>
      </c>
      <c r="T140" s="98">
        <v>6</v>
      </c>
      <c r="U140" s="102">
        <f t="shared" si="36"/>
        <v>29</v>
      </c>
      <c r="V140" s="102">
        <f t="shared" si="37"/>
        <v>6</v>
      </c>
      <c r="W140" s="298" t="s">
        <v>39</v>
      </c>
      <c r="X140" s="102">
        <v>1</v>
      </c>
      <c r="Y140" s="102">
        <v>1</v>
      </c>
      <c r="Z140" s="102">
        <v>1</v>
      </c>
      <c r="AA140" s="102">
        <v>1</v>
      </c>
      <c r="AB140" s="102">
        <v>4</v>
      </c>
      <c r="AC140" s="102">
        <v>6</v>
      </c>
      <c r="AD140" s="102">
        <v>5</v>
      </c>
      <c r="AE140" s="102">
        <v>1</v>
      </c>
      <c r="AF140" s="102">
        <v>0</v>
      </c>
      <c r="AG140" s="102">
        <v>0</v>
      </c>
      <c r="AH140" s="102">
        <v>0</v>
      </c>
      <c r="AI140" s="98">
        <v>7</v>
      </c>
      <c r="AJ140" s="200">
        <v>7</v>
      </c>
      <c r="AK140" s="98">
        <v>0</v>
      </c>
      <c r="AL140" s="102">
        <v>1</v>
      </c>
      <c r="AM140" s="102">
        <v>1</v>
      </c>
      <c r="AN140" s="102"/>
    </row>
    <row r="141" spans="1:40" ht="14.5" customHeight="1" x14ac:dyDescent="0.25">
      <c r="A141" s="98" t="s">
        <v>42</v>
      </c>
      <c r="B141" s="98">
        <v>47</v>
      </c>
      <c r="C141" s="98">
        <v>20</v>
      </c>
      <c r="D141" s="98">
        <v>59</v>
      </c>
      <c r="E141" s="98">
        <v>25</v>
      </c>
      <c r="F141" s="98">
        <v>26</v>
      </c>
      <c r="G141" s="98">
        <v>14</v>
      </c>
      <c r="H141" s="98">
        <v>36</v>
      </c>
      <c r="I141" s="98">
        <v>18</v>
      </c>
      <c r="J141" s="102">
        <f t="shared" si="34"/>
        <v>168</v>
      </c>
      <c r="K141" s="102">
        <f t="shared" si="35"/>
        <v>77</v>
      </c>
      <c r="L141" s="298" t="s">
        <v>42</v>
      </c>
      <c r="M141" s="98">
        <v>1</v>
      </c>
      <c r="N141" s="98">
        <v>0</v>
      </c>
      <c r="O141" s="98">
        <v>4</v>
      </c>
      <c r="P141" s="98">
        <v>0</v>
      </c>
      <c r="Q141" s="98">
        <v>1</v>
      </c>
      <c r="R141" s="98">
        <v>1</v>
      </c>
      <c r="S141" s="98">
        <v>17</v>
      </c>
      <c r="T141" s="98">
        <v>8</v>
      </c>
      <c r="U141" s="102">
        <f t="shared" si="36"/>
        <v>23</v>
      </c>
      <c r="V141" s="102">
        <f t="shared" si="37"/>
        <v>9</v>
      </c>
      <c r="W141" s="298" t="s">
        <v>42</v>
      </c>
      <c r="X141" s="102">
        <v>1</v>
      </c>
      <c r="Y141" s="102">
        <v>2</v>
      </c>
      <c r="Z141" s="102">
        <v>1</v>
      </c>
      <c r="AA141" s="102">
        <v>1</v>
      </c>
      <c r="AB141" s="102">
        <v>5</v>
      </c>
      <c r="AC141" s="102">
        <v>3</v>
      </c>
      <c r="AD141" s="102">
        <v>3</v>
      </c>
      <c r="AE141" s="102">
        <v>0</v>
      </c>
      <c r="AF141" s="102">
        <v>0</v>
      </c>
      <c r="AG141" s="102">
        <v>0</v>
      </c>
      <c r="AH141" s="102">
        <v>0</v>
      </c>
      <c r="AI141" s="98">
        <v>9</v>
      </c>
      <c r="AJ141" s="200">
        <v>9</v>
      </c>
      <c r="AK141" s="98">
        <v>0</v>
      </c>
      <c r="AL141" s="102">
        <v>1</v>
      </c>
      <c r="AM141" s="102">
        <v>1</v>
      </c>
      <c r="AN141" s="102"/>
    </row>
    <row r="142" spans="1:40" ht="14.5" customHeight="1" x14ac:dyDescent="0.25">
      <c r="A142" s="98" t="s">
        <v>43</v>
      </c>
      <c r="B142" s="98">
        <v>843</v>
      </c>
      <c r="C142" s="98">
        <v>388</v>
      </c>
      <c r="D142" s="98">
        <v>512</v>
      </c>
      <c r="E142" s="98">
        <v>256</v>
      </c>
      <c r="F142" s="98">
        <v>330</v>
      </c>
      <c r="G142" s="98">
        <v>174</v>
      </c>
      <c r="H142" s="98">
        <v>334</v>
      </c>
      <c r="I142" s="98">
        <v>180</v>
      </c>
      <c r="J142" s="102">
        <f t="shared" si="34"/>
        <v>2019</v>
      </c>
      <c r="K142" s="102">
        <f t="shared" si="35"/>
        <v>998</v>
      </c>
      <c r="L142" s="298" t="s">
        <v>43</v>
      </c>
      <c r="M142" s="98">
        <v>121</v>
      </c>
      <c r="N142" s="98">
        <v>50</v>
      </c>
      <c r="O142" s="98">
        <v>55</v>
      </c>
      <c r="P142" s="98">
        <v>26</v>
      </c>
      <c r="Q142" s="98">
        <v>46</v>
      </c>
      <c r="R142" s="98">
        <v>21</v>
      </c>
      <c r="S142" s="98">
        <v>87</v>
      </c>
      <c r="T142" s="98">
        <v>46</v>
      </c>
      <c r="U142" s="102">
        <f t="shared" si="36"/>
        <v>309</v>
      </c>
      <c r="V142" s="102">
        <f t="shared" si="37"/>
        <v>143</v>
      </c>
      <c r="W142" s="298" t="s">
        <v>43</v>
      </c>
      <c r="X142" s="102">
        <v>14</v>
      </c>
      <c r="Y142" s="102">
        <v>9</v>
      </c>
      <c r="Z142" s="102">
        <v>7</v>
      </c>
      <c r="AA142" s="102">
        <v>7</v>
      </c>
      <c r="AB142" s="102">
        <v>37</v>
      </c>
      <c r="AC142" s="102">
        <v>35</v>
      </c>
      <c r="AD142" s="102">
        <v>33</v>
      </c>
      <c r="AE142" s="102">
        <v>2</v>
      </c>
      <c r="AF142" s="102">
        <v>0</v>
      </c>
      <c r="AG142" s="102">
        <v>0</v>
      </c>
      <c r="AH142" s="102">
        <v>0</v>
      </c>
      <c r="AI142" s="98">
        <v>61</v>
      </c>
      <c r="AJ142" s="200">
        <v>61</v>
      </c>
      <c r="AK142" s="98">
        <v>11</v>
      </c>
      <c r="AL142" s="102">
        <v>5</v>
      </c>
      <c r="AM142" s="102">
        <v>5</v>
      </c>
      <c r="AN142" s="102"/>
    </row>
    <row r="143" spans="1:40" ht="14.5" customHeight="1" x14ac:dyDescent="0.25">
      <c r="A143" s="98" t="s">
        <v>44</v>
      </c>
      <c r="B143" s="98">
        <v>63</v>
      </c>
      <c r="C143" s="98">
        <v>36</v>
      </c>
      <c r="D143" s="98">
        <v>44</v>
      </c>
      <c r="E143" s="98">
        <v>20</v>
      </c>
      <c r="F143" s="98">
        <v>0</v>
      </c>
      <c r="G143" s="98">
        <v>0</v>
      </c>
      <c r="H143" s="98">
        <v>0</v>
      </c>
      <c r="I143" s="98">
        <v>0</v>
      </c>
      <c r="J143" s="102">
        <f t="shared" si="34"/>
        <v>107</v>
      </c>
      <c r="K143" s="102">
        <f t="shared" si="35"/>
        <v>56</v>
      </c>
      <c r="L143" s="298" t="s">
        <v>44</v>
      </c>
      <c r="M143" s="98">
        <v>5</v>
      </c>
      <c r="N143" s="98">
        <v>3</v>
      </c>
      <c r="O143" s="98">
        <v>0</v>
      </c>
      <c r="P143" s="98">
        <v>0</v>
      </c>
      <c r="Q143" s="98">
        <v>0</v>
      </c>
      <c r="R143" s="98">
        <v>0</v>
      </c>
      <c r="S143" s="98">
        <v>0</v>
      </c>
      <c r="T143" s="98">
        <v>0</v>
      </c>
      <c r="U143" s="102">
        <f t="shared" si="36"/>
        <v>5</v>
      </c>
      <c r="V143" s="102">
        <f t="shared" si="37"/>
        <v>3</v>
      </c>
      <c r="W143" s="298" t="s">
        <v>44</v>
      </c>
      <c r="X143" s="102">
        <v>2</v>
      </c>
      <c r="Y143" s="102">
        <v>1</v>
      </c>
      <c r="Z143" s="102">
        <v>0</v>
      </c>
      <c r="AA143" s="102">
        <v>0</v>
      </c>
      <c r="AB143" s="102">
        <v>3</v>
      </c>
      <c r="AC143" s="102">
        <v>3</v>
      </c>
      <c r="AD143" s="102">
        <v>3</v>
      </c>
      <c r="AE143" s="102">
        <v>0</v>
      </c>
      <c r="AF143" s="102">
        <v>0</v>
      </c>
      <c r="AG143" s="102">
        <v>0</v>
      </c>
      <c r="AH143" s="102">
        <v>0</v>
      </c>
      <c r="AI143" s="98">
        <v>5</v>
      </c>
      <c r="AJ143" s="200">
        <v>5</v>
      </c>
      <c r="AK143" s="98">
        <v>2</v>
      </c>
      <c r="AL143" s="102">
        <v>1</v>
      </c>
      <c r="AM143" s="102">
        <v>1</v>
      </c>
      <c r="AN143" s="102"/>
    </row>
    <row r="144" spans="1:40" ht="14.5" customHeight="1" x14ac:dyDescent="0.25">
      <c r="A144" s="98" t="s">
        <v>45</v>
      </c>
      <c r="B144" s="98">
        <v>376</v>
      </c>
      <c r="C144" s="98">
        <v>170</v>
      </c>
      <c r="D144" s="98">
        <v>187</v>
      </c>
      <c r="E144" s="98">
        <v>77</v>
      </c>
      <c r="F144" s="98">
        <v>118</v>
      </c>
      <c r="G144" s="98">
        <v>56</v>
      </c>
      <c r="H144" s="98">
        <v>98</v>
      </c>
      <c r="I144" s="98">
        <v>39</v>
      </c>
      <c r="J144" s="102">
        <f t="shared" si="34"/>
        <v>779</v>
      </c>
      <c r="K144" s="102">
        <f t="shared" si="35"/>
        <v>342</v>
      </c>
      <c r="L144" s="298" t="s">
        <v>45</v>
      </c>
      <c r="M144" s="98">
        <v>65</v>
      </c>
      <c r="N144" s="98">
        <v>19</v>
      </c>
      <c r="O144" s="98">
        <v>22</v>
      </c>
      <c r="P144" s="98">
        <v>16</v>
      </c>
      <c r="Q144" s="98">
        <v>23</v>
      </c>
      <c r="R144" s="98">
        <v>11</v>
      </c>
      <c r="S144" s="98">
        <v>39</v>
      </c>
      <c r="T144" s="98">
        <v>21</v>
      </c>
      <c r="U144" s="102">
        <f t="shared" si="36"/>
        <v>149</v>
      </c>
      <c r="V144" s="102">
        <f t="shared" si="37"/>
        <v>67</v>
      </c>
      <c r="W144" s="298" t="s">
        <v>45</v>
      </c>
      <c r="X144" s="102">
        <v>6</v>
      </c>
      <c r="Y144" s="102">
        <v>3</v>
      </c>
      <c r="Z144" s="102">
        <v>2</v>
      </c>
      <c r="AA144" s="102">
        <v>2</v>
      </c>
      <c r="AB144" s="102">
        <v>13</v>
      </c>
      <c r="AC144" s="102">
        <v>11</v>
      </c>
      <c r="AD144" s="102">
        <v>8</v>
      </c>
      <c r="AE144" s="102">
        <v>3</v>
      </c>
      <c r="AF144" s="102">
        <v>0</v>
      </c>
      <c r="AG144" s="102">
        <v>0</v>
      </c>
      <c r="AH144" s="102">
        <v>4</v>
      </c>
      <c r="AI144" s="98">
        <v>22</v>
      </c>
      <c r="AJ144" s="200">
        <v>26</v>
      </c>
      <c r="AK144" s="98">
        <v>3</v>
      </c>
      <c r="AL144" s="102">
        <v>3</v>
      </c>
      <c r="AM144" s="102">
        <v>3</v>
      </c>
      <c r="AN144" s="102"/>
    </row>
    <row r="145" spans="1:40" ht="14.5" customHeight="1" x14ac:dyDescent="0.25">
      <c r="A145" s="98" t="s">
        <v>46</v>
      </c>
      <c r="B145" s="98">
        <v>588</v>
      </c>
      <c r="C145" s="98">
        <v>323</v>
      </c>
      <c r="D145" s="98">
        <v>379</v>
      </c>
      <c r="E145" s="98">
        <v>183</v>
      </c>
      <c r="F145" s="98">
        <v>248</v>
      </c>
      <c r="G145" s="98">
        <v>131</v>
      </c>
      <c r="H145" s="98">
        <v>330</v>
      </c>
      <c r="I145" s="98">
        <v>150</v>
      </c>
      <c r="J145" s="102">
        <f t="shared" si="34"/>
        <v>1545</v>
      </c>
      <c r="K145" s="102">
        <f t="shared" si="35"/>
        <v>787</v>
      </c>
      <c r="L145" s="298" t="s">
        <v>46</v>
      </c>
      <c r="M145" s="98">
        <v>107</v>
      </c>
      <c r="N145" s="98">
        <v>71</v>
      </c>
      <c r="O145" s="98">
        <v>46</v>
      </c>
      <c r="P145" s="98">
        <v>23</v>
      </c>
      <c r="Q145" s="98">
        <v>36</v>
      </c>
      <c r="R145" s="98">
        <v>25</v>
      </c>
      <c r="S145" s="98">
        <v>110</v>
      </c>
      <c r="T145" s="98">
        <v>54</v>
      </c>
      <c r="U145" s="102">
        <f t="shared" si="36"/>
        <v>299</v>
      </c>
      <c r="V145" s="102">
        <f t="shared" si="37"/>
        <v>173</v>
      </c>
      <c r="W145" s="298" t="s">
        <v>46</v>
      </c>
      <c r="X145" s="102">
        <v>10</v>
      </c>
      <c r="Y145" s="102">
        <v>7</v>
      </c>
      <c r="Z145" s="102">
        <v>4</v>
      </c>
      <c r="AA145" s="102">
        <v>6</v>
      </c>
      <c r="AB145" s="102">
        <v>27</v>
      </c>
      <c r="AC145" s="102">
        <v>26</v>
      </c>
      <c r="AD145" s="102">
        <v>20</v>
      </c>
      <c r="AE145" s="102">
        <v>6</v>
      </c>
      <c r="AF145" s="102">
        <v>0</v>
      </c>
      <c r="AG145" s="102">
        <v>0</v>
      </c>
      <c r="AH145" s="102">
        <v>0</v>
      </c>
      <c r="AI145" s="98">
        <v>32</v>
      </c>
      <c r="AJ145" s="200">
        <v>32</v>
      </c>
      <c r="AK145" s="98">
        <v>7</v>
      </c>
      <c r="AL145" s="102">
        <v>4</v>
      </c>
      <c r="AM145" s="102">
        <v>4</v>
      </c>
      <c r="AN145" s="102"/>
    </row>
    <row r="146" spans="1:40" ht="14.5" customHeight="1" x14ac:dyDescent="0.25">
      <c r="A146" s="98" t="s">
        <v>47</v>
      </c>
      <c r="B146" s="98">
        <v>30</v>
      </c>
      <c r="C146" s="98">
        <v>15</v>
      </c>
      <c r="D146" s="98">
        <v>40</v>
      </c>
      <c r="E146" s="98">
        <v>19</v>
      </c>
      <c r="F146" s="98">
        <v>45</v>
      </c>
      <c r="G146" s="98">
        <v>25</v>
      </c>
      <c r="H146" s="98">
        <v>48</v>
      </c>
      <c r="I146" s="98">
        <v>24</v>
      </c>
      <c r="J146" s="102">
        <f t="shared" si="34"/>
        <v>163</v>
      </c>
      <c r="K146" s="102">
        <f t="shared" si="35"/>
        <v>83</v>
      </c>
      <c r="L146" s="298" t="s">
        <v>47</v>
      </c>
      <c r="M146" s="98">
        <v>2</v>
      </c>
      <c r="N146" s="98">
        <v>0</v>
      </c>
      <c r="O146" s="98">
        <v>1</v>
      </c>
      <c r="P146" s="98">
        <v>0</v>
      </c>
      <c r="Q146" s="98">
        <v>3</v>
      </c>
      <c r="R146" s="98">
        <v>1</v>
      </c>
      <c r="S146" s="98">
        <v>16</v>
      </c>
      <c r="T146" s="98">
        <v>7</v>
      </c>
      <c r="U146" s="102">
        <f t="shared" si="36"/>
        <v>22</v>
      </c>
      <c r="V146" s="102">
        <f t="shared" si="37"/>
        <v>8</v>
      </c>
      <c r="W146" s="298" t="s">
        <v>47</v>
      </c>
      <c r="X146" s="102">
        <v>1</v>
      </c>
      <c r="Y146" s="102">
        <v>1</v>
      </c>
      <c r="Z146" s="102">
        <v>1</v>
      </c>
      <c r="AA146" s="102">
        <v>1</v>
      </c>
      <c r="AB146" s="102">
        <v>4</v>
      </c>
      <c r="AC146" s="102">
        <v>4</v>
      </c>
      <c r="AD146" s="102">
        <v>4</v>
      </c>
      <c r="AE146" s="102">
        <v>0</v>
      </c>
      <c r="AF146" s="102">
        <v>0</v>
      </c>
      <c r="AG146" s="102">
        <v>0</v>
      </c>
      <c r="AH146" s="102">
        <v>0</v>
      </c>
      <c r="AI146" s="98">
        <v>8</v>
      </c>
      <c r="AJ146" s="200">
        <v>8</v>
      </c>
      <c r="AK146" s="98">
        <v>1</v>
      </c>
      <c r="AL146" s="102">
        <v>1</v>
      </c>
      <c r="AM146" s="102">
        <v>1</v>
      </c>
      <c r="AN146" s="102"/>
    </row>
    <row r="147" spans="1:40" ht="14.5" customHeight="1" x14ac:dyDescent="0.25">
      <c r="A147" s="98" t="s">
        <v>10</v>
      </c>
      <c r="B147" s="98">
        <v>835</v>
      </c>
      <c r="C147" s="98">
        <v>421</v>
      </c>
      <c r="D147" s="98">
        <v>545</v>
      </c>
      <c r="E147" s="98">
        <v>293</v>
      </c>
      <c r="F147" s="98">
        <v>350</v>
      </c>
      <c r="G147" s="98">
        <v>196</v>
      </c>
      <c r="H147" s="98">
        <v>505</v>
      </c>
      <c r="I147" s="98">
        <v>262</v>
      </c>
      <c r="J147" s="102">
        <f t="shared" si="34"/>
        <v>2235</v>
      </c>
      <c r="K147" s="102">
        <f t="shared" si="35"/>
        <v>1172</v>
      </c>
      <c r="L147" s="298" t="s">
        <v>10</v>
      </c>
      <c r="M147" s="98">
        <v>94</v>
      </c>
      <c r="N147" s="98">
        <v>37</v>
      </c>
      <c r="O147" s="98">
        <v>30</v>
      </c>
      <c r="P147" s="98">
        <v>19</v>
      </c>
      <c r="Q147" s="98">
        <v>39</v>
      </c>
      <c r="R147" s="98">
        <v>22</v>
      </c>
      <c r="S147" s="98">
        <v>150</v>
      </c>
      <c r="T147" s="98">
        <v>76</v>
      </c>
      <c r="U147" s="102">
        <f t="shared" si="36"/>
        <v>313</v>
      </c>
      <c r="V147" s="102">
        <f t="shared" si="37"/>
        <v>154</v>
      </c>
      <c r="W147" s="298" t="s">
        <v>10</v>
      </c>
      <c r="X147" s="102">
        <v>15</v>
      </c>
      <c r="Y147" s="102">
        <v>26</v>
      </c>
      <c r="Z147" s="102">
        <v>10</v>
      </c>
      <c r="AA147" s="102">
        <v>13</v>
      </c>
      <c r="AB147" s="102">
        <v>64</v>
      </c>
      <c r="AC147" s="102">
        <v>53</v>
      </c>
      <c r="AD147" s="102">
        <v>47</v>
      </c>
      <c r="AE147" s="102">
        <v>6</v>
      </c>
      <c r="AF147" s="102">
        <v>12</v>
      </c>
      <c r="AG147" s="102">
        <v>0</v>
      </c>
      <c r="AH147" s="102">
        <v>4</v>
      </c>
      <c r="AI147" s="98">
        <v>98</v>
      </c>
      <c r="AJ147" s="200">
        <v>114</v>
      </c>
      <c r="AK147" s="98">
        <v>7</v>
      </c>
      <c r="AL147" s="102">
        <v>9</v>
      </c>
      <c r="AM147" s="102">
        <v>9</v>
      </c>
      <c r="AN147" s="102"/>
    </row>
    <row r="148" spans="1:40" ht="14.5" customHeight="1" x14ac:dyDescent="0.25">
      <c r="A148" s="98" t="s">
        <v>50</v>
      </c>
      <c r="B148" s="98">
        <v>157</v>
      </c>
      <c r="C148" s="98">
        <v>76</v>
      </c>
      <c r="D148" s="98">
        <v>102</v>
      </c>
      <c r="E148" s="98">
        <v>50</v>
      </c>
      <c r="F148" s="98">
        <v>58</v>
      </c>
      <c r="G148" s="98">
        <v>30</v>
      </c>
      <c r="H148" s="98">
        <v>66</v>
      </c>
      <c r="I148" s="98">
        <v>33</v>
      </c>
      <c r="J148" s="102">
        <f t="shared" si="34"/>
        <v>383</v>
      </c>
      <c r="K148" s="102">
        <f t="shared" si="35"/>
        <v>189</v>
      </c>
      <c r="L148" s="298" t="s">
        <v>50</v>
      </c>
      <c r="M148" s="98">
        <v>21</v>
      </c>
      <c r="N148" s="98">
        <v>10</v>
      </c>
      <c r="O148" s="98">
        <v>10</v>
      </c>
      <c r="P148" s="98">
        <v>6</v>
      </c>
      <c r="Q148" s="98">
        <v>2</v>
      </c>
      <c r="R148" s="98">
        <v>1</v>
      </c>
      <c r="S148" s="98">
        <v>0</v>
      </c>
      <c r="T148" s="98">
        <v>0</v>
      </c>
      <c r="U148" s="102">
        <f t="shared" si="36"/>
        <v>33</v>
      </c>
      <c r="V148" s="102">
        <f t="shared" si="37"/>
        <v>17</v>
      </c>
      <c r="W148" s="298" t="s">
        <v>50</v>
      </c>
      <c r="X148" s="102">
        <v>4</v>
      </c>
      <c r="Y148" s="102">
        <v>3</v>
      </c>
      <c r="Z148" s="102">
        <v>2</v>
      </c>
      <c r="AA148" s="102">
        <v>2</v>
      </c>
      <c r="AB148" s="102">
        <v>11</v>
      </c>
      <c r="AC148" s="102">
        <v>11</v>
      </c>
      <c r="AD148" s="102">
        <v>11</v>
      </c>
      <c r="AE148" s="102">
        <v>0</v>
      </c>
      <c r="AF148" s="102">
        <v>0</v>
      </c>
      <c r="AG148" s="102">
        <v>0</v>
      </c>
      <c r="AH148" s="102">
        <v>0</v>
      </c>
      <c r="AI148" s="98">
        <v>20</v>
      </c>
      <c r="AJ148" s="200">
        <v>20</v>
      </c>
      <c r="AK148" s="98">
        <v>2</v>
      </c>
      <c r="AL148" s="102">
        <v>3</v>
      </c>
      <c r="AM148" s="102">
        <v>3</v>
      </c>
      <c r="AN148" s="102"/>
    </row>
    <row r="149" spans="1:40" ht="14.5" customHeight="1" x14ac:dyDescent="0.25">
      <c r="A149" s="98" t="s">
        <v>53</v>
      </c>
      <c r="B149" s="98">
        <v>280</v>
      </c>
      <c r="C149" s="98">
        <v>130</v>
      </c>
      <c r="D149" s="98">
        <v>133</v>
      </c>
      <c r="E149" s="98">
        <v>70</v>
      </c>
      <c r="F149" s="98">
        <v>138</v>
      </c>
      <c r="G149" s="98">
        <v>74</v>
      </c>
      <c r="H149" s="98">
        <v>129</v>
      </c>
      <c r="I149" s="98">
        <v>62</v>
      </c>
      <c r="J149" s="102">
        <f t="shared" si="34"/>
        <v>680</v>
      </c>
      <c r="K149" s="102">
        <f t="shared" si="35"/>
        <v>336</v>
      </c>
      <c r="L149" s="298" t="s">
        <v>53</v>
      </c>
      <c r="M149" s="98">
        <v>17</v>
      </c>
      <c r="N149" s="98">
        <v>11</v>
      </c>
      <c r="O149" s="98">
        <v>5</v>
      </c>
      <c r="P149" s="98">
        <v>2</v>
      </c>
      <c r="Q149" s="98">
        <v>7</v>
      </c>
      <c r="R149" s="98">
        <v>5</v>
      </c>
      <c r="S149" s="98">
        <v>7</v>
      </c>
      <c r="T149" s="98">
        <v>3</v>
      </c>
      <c r="U149" s="102">
        <f t="shared" si="36"/>
        <v>36</v>
      </c>
      <c r="V149" s="102">
        <f t="shared" si="37"/>
        <v>21</v>
      </c>
      <c r="W149" s="298" t="s">
        <v>53</v>
      </c>
      <c r="X149" s="102">
        <v>5</v>
      </c>
      <c r="Y149" s="102">
        <v>3</v>
      </c>
      <c r="Z149" s="102">
        <v>3</v>
      </c>
      <c r="AA149" s="102">
        <v>3</v>
      </c>
      <c r="AB149" s="102">
        <v>14</v>
      </c>
      <c r="AC149" s="102">
        <v>11</v>
      </c>
      <c r="AD149" s="102">
        <v>11</v>
      </c>
      <c r="AE149" s="102">
        <v>0</v>
      </c>
      <c r="AF149" s="102">
        <v>0</v>
      </c>
      <c r="AG149" s="102">
        <v>0</v>
      </c>
      <c r="AH149" s="102">
        <v>0</v>
      </c>
      <c r="AI149" s="98">
        <v>13</v>
      </c>
      <c r="AJ149" s="200">
        <v>13</v>
      </c>
      <c r="AK149" s="98">
        <v>4</v>
      </c>
      <c r="AL149" s="102">
        <v>2</v>
      </c>
      <c r="AM149" s="102">
        <v>2</v>
      </c>
      <c r="AN149" s="102"/>
    </row>
    <row r="150" spans="1:40" ht="14.5" customHeight="1" x14ac:dyDescent="0.25">
      <c r="A150" s="98" t="s">
        <v>54</v>
      </c>
      <c r="B150" s="98">
        <v>205</v>
      </c>
      <c r="C150" s="98">
        <v>101</v>
      </c>
      <c r="D150" s="98">
        <v>98</v>
      </c>
      <c r="E150" s="98">
        <v>49</v>
      </c>
      <c r="F150" s="98">
        <v>88</v>
      </c>
      <c r="G150" s="98">
        <v>49</v>
      </c>
      <c r="H150" s="98">
        <v>92</v>
      </c>
      <c r="I150" s="98">
        <v>49</v>
      </c>
      <c r="J150" s="102">
        <f t="shared" si="34"/>
        <v>483</v>
      </c>
      <c r="K150" s="102">
        <f t="shared" si="35"/>
        <v>248</v>
      </c>
      <c r="L150" s="298" t="s">
        <v>54</v>
      </c>
      <c r="M150" s="98">
        <v>15</v>
      </c>
      <c r="N150" s="98">
        <v>7</v>
      </c>
      <c r="O150" s="98">
        <v>6</v>
      </c>
      <c r="P150" s="98">
        <v>5</v>
      </c>
      <c r="Q150" s="98">
        <v>4</v>
      </c>
      <c r="R150" s="98">
        <v>1</v>
      </c>
      <c r="S150" s="98">
        <v>23</v>
      </c>
      <c r="T150" s="98">
        <v>12</v>
      </c>
      <c r="U150" s="102">
        <f t="shared" si="36"/>
        <v>48</v>
      </c>
      <c r="V150" s="102">
        <f t="shared" si="37"/>
        <v>25</v>
      </c>
      <c r="W150" s="298" t="s">
        <v>54</v>
      </c>
      <c r="X150" s="102">
        <v>4</v>
      </c>
      <c r="Y150" s="102">
        <v>2</v>
      </c>
      <c r="Z150" s="102">
        <v>2</v>
      </c>
      <c r="AA150" s="102">
        <v>2</v>
      </c>
      <c r="AB150" s="102">
        <v>10</v>
      </c>
      <c r="AC150" s="102">
        <v>10</v>
      </c>
      <c r="AD150" s="102">
        <v>10</v>
      </c>
      <c r="AE150" s="102">
        <v>0</v>
      </c>
      <c r="AF150" s="102">
        <v>0</v>
      </c>
      <c r="AG150" s="102">
        <v>0</v>
      </c>
      <c r="AH150" s="102">
        <v>0</v>
      </c>
      <c r="AI150" s="98">
        <v>10</v>
      </c>
      <c r="AJ150" s="200">
        <v>10</v>
      </c>
      <c r="AK150" s="98">
        <v>4</v>
      </c>
      <c r="AL150" s="102">
        <v>2</v>
      </c>
      <c r="AM150" s="102">
        <v>2</v>
      </c>
      <c r="AN150" s="102"/>
    </row>
    <row r="151" spans="1:40" ht="14.5" customHeight="1" x14ac:dyDescent="0.25">
      <c r="A151" s="214"/>
      <c r="B151" s="98"/>
      <c r="C151" s="98"/>
      <c r="D151" s="98"/>
      <c r="E151" s="98"/>
      <c r="F151" s="98"/>
      <c r="G151" s="98"/>
      <c r="H151" s="98"/>
      <c r="I151" s="98"/>
      <c r="J151" s="102"/>
      <c r="K151" s="102"/>
      <c r="L151" s="214"/>
      <c r="M151" s="98"/>
      <c r="N151" s="98"/>
      <c r="O151" s="98"/>
      <c r="P151" s="98"/>
      <c r="Q151" s="98"/>
      <c r="R151" s="98"/>
      <c r="S151" s="98"/>
      <c r="T151" s="98"/>
      <c r="U151" s="102"/>
      <c r="V151" s="102"/>
      <c r="W151" s="214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98"/>
      <c r="AJ151" s="200">
        <f>SUM(AF151:AI151)</f>
        <v>0</v>
      </c>
      <c r="AK151" s="98"/>
      <c r="AL151" s="102"/>
      <c r="AM151" s="102"/>
      <c r="AN151" s="102"/>
    </row>
    <row r="152" spans="1:40" ht="14.5" customHeight="1" x14ac:dyDescent="0.25">
      <c r="A152" s="98"/>
      <c r="B152" s="98"/>
      <c r="C152" s="98"/>
      <c r="D152" s="98"/>
      <c r="E152" s="98"/>
      <c r="F152" s="98"/>
      <c r="G152" s="98"/>
      <c r="H152" s="98"/>
      <c r="I152" s="98"/>
      <c r="J152" s="102"/>
      <c r="K152" s="102"/>
      <c r="L152" s="298"/>
      <c r="M152" s="98"/>
      <c r="N152" s="98"/>
      <c r="O152" s="98"/>
      <c r="P152" s="98"/>
      <c r="Q152" s="98"/>
      <c r="R152" s="98"/>
      <c r="S152" s="98"/>
      <c r="T152" s="98"/>
      <c r="U152" s="102"/>
      <c r="V152" s="102"/>
      <c r="W152" s="298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98"/>
      <c r="AJ152" s="200">
        <f>SUM(AF152:AI152)</f>
        <v>0</v>
      </c>
      <c r="AK152" s="98"/>
      <c r="AL152" s="102"/>
      <c r="AM152" s="102"/>
      <c r="AN152" s="102"/>
    </row>
    <row r="153" spans="1:40" ht="14.5" customHeight="1" x14ac:dyDescent="0.25">
      <c r="A153" s="98"/>
      <c r="B153" s="98"/>
      <c r="C153" s="98"/>
      <c r="D153" s="98"/>
      <c r="E153" s="98"/>
      <c r="F153" s="98"/>
      <c r="G153" s="98"/>
      <c r="H153" s="98"/>
      <c r="I153" s="98"/>
      <c r="J153" s="102"/>
      <c r="K153" s="102"/>
      <c r="L153" s="298"/>
      <c r="M153" s="98"/>
      <c r="N153" s="98"/>
      <c r="O153" s="98"/>
      <c r="P153" s="98"/>
      <c r="Q153" s="98"/>
      <c r="R153" s="98"/>
      <c r="S153" s="98"/>
      <c r="T153" s="98"/>
      <c r="U153" s="102"/>
      <c r="V153" s="102"/>
      <c r="W153" s="298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98"/>
      <c r="AJ153" s="200">
        <f>SUM(AF153:AI153)</f>
        <v>0</v>
      </c>
      <c r="AK153" s="98"/>
      <c r="AL153" s="102"/>
      <c r="AM153" s="102"/>
      <c r="AN153" s="102"/>
    </row>
    <row r="154" spans="1:40" x14ac:dyDescent="0.25">
      <c r="A154" s="205"/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86"/>
      <c r="M154" s="213"/>
      <c r="N154" s="213"/>
      <c r="O154" s="213"/>
      <c r="P154" s="213"/>
      <c r="Q154" s="213"/>
      <c r="R154" s="213"/>
      <c r="S154" s="213"/>
      <c r="T154" s="213"/>
      <c r="U154" s="213"/>
      <c r="V154" s="213"/>
      <c r="W154" s="86"/>
      <c r="X154" s="213"/>
      <c r="Y154" s="213"/>
      <c r="Z154" s="213"/>
      <c r="AA154" s="213"/>
      <c r="AB154" s="213"/>
      <c r="AC154" s="213"/>
      <c r="AD154" s="213"/>
      <c r="AE154" s="213"/>
      <c r="AF154" s="213"/>
      <c r="AG154" s="213"/>
      <c r="AH154" s="213"/>
      <c r="AI154" s="205">
        <f>AE154+AH154</f>
        <v>0</v>
      </c>
      <c r="AJ154" s="205"/>
      <c r="AK154" s="205"/>
      <c r="AL154" s="213"/>
      <c r="AM154" s="213"/>
      <c r="AN154" s="213"/>
    </row>
    <row r="156" spans="1:40" x14ac:dyDescent="0.25">
      <c r="A156" s="152" t="s">
        <v>218</v>
      </c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469" t="s">
        <v>219</v>
      </c>
      <c r="M156" s="469"/>
      <c r="N156" s="469"/>
      <c r="O156" s="469"/>
      <c r="P156" s="469"/>
      <c r="Q156" s="469"/>
      <c r="R156" s="469"/>
      <c r="S156" s="469"/>
      <c r="T156" s="469"/>
      <c r="U156" s="469"/>
      <c r="V156" s="469"/>
      <c r="W156" s="469" t="s">
        <v>169</v>
      </c>
      <c r="X156" s="469"/>
      <c r="Y156" s="469"/>
      <c r="Z156" s="469"/>
      <c r="AA156" s="469"/>
      <c r="AB156" s="469"/>
      <c r="AC156" s="469"/>
      <c r="AD156" s="469"/>
      <c r="AE156" s="469"/>
      <c r="AF156" s="469"/>
      <c r="AG156" s="469"/>
      <c r="AH156" s="469"/>
      <c r="AI156" s="469"/>
      <c r="AJ156" s="469"/>
      <c r="AK156" s="469"/>
      <c r="AL156" s="469"/>
    </row>
    <row r="157" spans="1:40" x14ac:dyDescent="0.25">
      <c r="A157" s="152" t="s">
        <v>11</v>
      </c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469" t="s">
        <v>11</v>
      </c>
      <c r="M157" s="469"/>
      <c r="N157" s="469"/>
      <c r="O157" s="469"/>
      <c r="P157" s="469"/>
      <c r="Q157" s="469"/>
      <c r="R157" s="469"/>
      <c r="S157" s="469"/>
      <c r="T157" s="469"/>
      <c r="U157" s="469"/>
      <c r="V157" s="469"/>
      <c r="W157" s="469" t="s">
        <v>28</v>
      </c>
      <c r="X157" s="469"/>
      <c r="Y157" s="469"/>
      <c r="Z157" s="469"/>
      <c r="AA157" s="469"/>
      <c r="AB157" s="469"/>
      <c r="AC157" s="469"/>
      <c r="AD157" s="469"/>
      <c r="AE157" s="469"/>
      <c r="AF157" s="469"/>
      <c r="AG157" s="469"/>
      <c r="AH157" s="469"/>
      <c r="AI157" s="469"/>
      <c r="AJ157" s="469"/>
      <c r="AK157" s="469"/>
      <c r="AL157" s="469"/>
    </row>
    <row r="158" spans="1:40" x14ac:dyDescent="0.25">
      <c r="A158" s="152" t="s">
        <v>149</v>
      </c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469" t="s">
        <v>149</v>
      </c>
      <c r="M158" s="469"/>
      <c r="N158" s="469"/>
      <c r="O158" s="469"/>
      <c r="P158" s="469"/>
      <c r="Q158" s="469"/>
      <c r="R158" s="469"/>
      <c r="S158" s="469"/>
      <c r="T158" s="469"/>
      <c r="U158" s="469"/>
      <c r="V158" s="469"/>
      <c r="W158" s="469" t="s">
        <v>149</v>
      </c>
      <c r="X158" s="469"/>
      <c r="Y158" s="469"/>
      <c r="Z158" s="469"/>
      <c r="AA158" s="469"/>
      <c r="AB158" s="469"/>
      <c r="AC158" s="469"/>
      <c r="AD158" s="469"/>
      <c r="AE158" s="469"/>
      <c r="AF158" s="469"/>
      <c r="AG158" s="469"/>
      <c r="AH158" s="469"/>
      <c r="AI158" s="469"/>
      <c r="AJ158" s="469"/>
      <c r="AK158" s="469"/>
      <c r="AL158" s="469"/>
    </row>
    <row r="160" spans="1:40" x14ac:dyDescent="0.25">
      <c r="A160" s="201" t="s">
        <v>336</v>
      </c>
      <c r="H160" s="167" t="s">
        <v>323</v>
      </c>
      <c r="L160" s="201" t="s">
        <v>336</v>
      </c>
      <c r="S160" s="167" t="s">
        <v>323</v>
      </c>
      <c r="W160" s="201" t="s">
        <v>336</v>
      </c>
      <c r="AH160" s="167" t="s">
        <v>323</v>
      </c>
    </row>
    <row r="162" spans="1:40" ht="18" customHeight="1" x14ac:dyDescent="0.25">
      <c r="A162" s="96"/>
      <c r="B162" s="41" t="s">
        <v>338</v>
      </c>
      <c r="C162" s="97"/>
      <c r="D162" s="41" t="s">
        <v>339</v>
      </c>
      <c r="E162" s="97"/>
      <c r="F162" s="41" t="s">
        <v>340</v>
      </c>
      <c r="G162" s="97"/>
      <c r="H162" s="41" t="s">
        <v>341</v>
      </c>
      <c r="I162" s="97"/>
      <c r="J162" s="41" t="s">
        <v>324</v>
      </c>
      <c r="K162" s="97"/>
      <c r="L162" s="262"/>
      <c r="M162" s="41" t="s">
        <v>338</v>
      </c>
      <c r="N162" s="97"/>
      <c r="O162" s="41" t="s">
        <v>339</v>
      </c>
      <c r="P162" s="97"/>
      <c r="Q162" s="41" t="s">
        <v>340</v>
      </c>
      <c r="R162" s="97"/>
      <c r="S162" s="41" t="s">
        <v>341</v>
      </c>
      <c r="T162" s="97"/>
      <c r="U162" s="41" t="s">
        <v>324</v>
      </c>
      <c r="V162" s="97"/>
      <c r="W162" s="287"/>
      <c r="X162" s="459" t="s">
        <v>164</v>
      </c>
      <c r="Y162" s="460"/>
      <c r="Z162" s="460"/>
      <c r="AA162" s="460"/>
      <c r="AB162" s="461"/>
      <c r="AC162" s="306" t="s">
        <v>7</v>
      </c>
      <c r="AD162" s="355"/>
      <c r="AE162" s="118"/>
      <c r="AF162" s="306" t="s">
        <v>527</v>
      </c>
      <c r="AG162" s="360"/>
      <c r="AH162" s="118"/>
      <c r="AI162" s="385"/>
      <c r="AJ162" s="117"/>
      <c r="AK162" s="361" t="s">
        <v>528</v>
      </c>
      <c r="AL162" s="306" t="s">
        <v>529</v>
      </c>
      <c r="AM162" s="355"/>
      <c r="AN162" s="362">
        <v>0</v>
      </c>
    </row>
    <row r="163" spans="1:40" ht="23.25" customHeight="1" x14ac:dyDescent="0.25">
      <c r="A163" s="205" t="s">
        <v>21</v>
      </c>
      <c r="B163" s="44" t="s">
        <v>375</v>
      </c>
      <c r="C163" s="44" t="s">
        <v>330</v>
      </c>
      <c r="D163" s="44" t="s">
        <v>375</v>
      </c>
      <c r="E163" s="44" t="s">
        <v>330</v>
      </c>
      <c r="F163" s="44" t="s">
        <v>375</v>
      </c>
      <c r="G163" s="44" t="s">
        <v>330</v>
      </c>
      <c r="H163" s="44" t="s">
        <v>375</v>
      </c>
      <c r="I163" s="44" t="s">
        <v>330</v>
      </c>
      <c r="J163" s="44" t="s">
        <v>375</v>
      </c>
      <c r="K163" s="44" t="s">
        <v>330</v>
      </c>
      <c r="L163" s="86" t="s">
        <v>21</v>
      </c>
      <c r="M163" s="44" t="s">
        <v>375</v>
      </c>
      <c r="N163" s="44" t="s">
        <v>330</v>
      </c>
      <c r="O163" s="44" t="s">
        <v>375</v>
      </c>
      <c r="P163" s="44" t="s">
        <v>330</v>
      </c>
      <c r="Q163" s="44" t="s">
        <v>375</v>
      </c>
      <c r="R163" s="44" t="s">
        <v>330</v>
      </c>
      <c r="S163" s="44" t="s">
        <v>375</v>
      </c>
      <c r="T163" s="44" t="s">
        <v>330</v>
      </c>
      <c r="U163" s="44" t="s">
        <v>375</v>
      </c>
      <c r="V163" s="44" t="s">
        <v>330</v>
      </c>
      <c r="W163" s="289" t="s">
        <v>21</v>
      </c>
      <c r="X163" s="381" t="s">
        <v>342</v>
      </c>
      <c r="Y163" s="381" t="s">
        <v>343</v>
      </c>
      <c r="Z163" s="381" t="s">
        <v>344</v>
      </c>
      <c r="AA163" s="381" t="s">
        <v>345</v>
      </c>
      <c r="AB163" s="358" t="s">
        <v>324</v>
      </c>
      <c r="AC163" s="315" t="s">
        <v>535</v>
      </c>
      <c r="AD163" s="364" t="s">
        <v>536</v>
      </c>
      <c r="AE163" s="364" t="s">
        <v>537</v>
      </c>
      <c r="AF163" s="365" t="s">
        <v>538</v>
      </c>
      <c r="AG163" s="253" t="s">
        <v>539</v>
      </c>
      <c r="AH163" s="253" t="s">
        <v>346</v>
      </c>
      <c r="AI163" s="253" t="s">
        <v>540</v>
      </c>
      <c r="AJ163" s="366" t="s">
        <v>541</v>
      </c>
      <c r="AK163" s="367" t="s">
        <v>158</v>
      </c>
      <c r="AL163" s="368" t="s">
        <v>175</v>
      </c>
      <c r="AM163" s="307" t="s">
        <v>170</v>
      </c>
      <c r="AN163" s="368" t="s">
        <v>176</v>
      </c>
    </row>
    <row r="164" spans="1:40" x14ac:dyDescent="0.25">
      <c r="A164" s="98"/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98"/>
      <c r="M164" s="211"/>
      <c r="N164" s="211"/>
      <c r="O164" s="211"/>
      <c r="P164" s="211"/>
      <c r="Q164" s="211"/>
      <c r="R164" s="211"/>
      <c r="S164" s="211"/>
      <c r="T164" s="211"/>
      <c r="U164" s="211"/>
      <c r="V164" s="211"/>
      <c r="W164" s="262"/>
      <c r="X164" s="211"/>
      <c r="Y164" s="211"/>
      <c r="Z164" s="211"/>
      <c r="AA164" s="211"/>
      <c r="AB164" s="211"/>
      <c r="AC164" s="104"/>
      <c r="AD164" s="264"/>
      <c r="AE164" s="206"/>
      <c r="AF164" s="206"/>
      <c r="AG164" s="206"/>
      <c r="AH164" s="206"/>
      <c r="AI164" s="206"/>
      <c r="AJ164" s="60"/>
      <c r="AK164" s="386"/>
      <c r="AL164" s="8"/>
      <c r="AM164" s="211"/>
      <c r="AN164" s="211"/>
    </row>
    <row r="165" spans="1:40" s="34" customFormat="1" ht="13" x14ac:dyDescent="0.3">
      <c r="A165" s="12" t="s">
        <v>332</v>
      </c>
      <c r="B165" s="20">
        <f>SUM(B167:B187)</f>
        <v>3344</v>
      </c>
      <c r="C165" s="20">
        <f t="shared" ref="C165:K165" si="38">SUM(C167:C187)</f>
        <v>1736</v>
      </c>
      <c r="D165" s="20">
        <f t="shared" si="38"/>
        <v>2358</v>
      </c>
      <c r="E165" s="20">
        <f t="shared" si="38"/>
        <v>1171</v>
      </c>
      <c r="F165" s="20">
        <f t="shared" si="38"/>
        <v>1886</v>
      </c>
      <c r="G165" s="20">
        <f t="shared" si="38"/>
        <v>980</v>
      </c>
      <c r="H165" s="20">
        <f t="shared" si="38"/>
        <v>2066</v>
      </c>
      <c r="I165" s="20">
        <f t="shared" si="38"/>
        <v>1036</v>
      </c>
      <c r="J165" s="20">
        <f t="shared" si="38"/>
        <v>9654</v>
      </c>
      <c r="K165" s="20">
        <f t="shared" si="38"/>
        <v>4923</v>
      </c>
      <c r="L165" s="299" t="s">
        <v>332</v>
      </c>
      <c r="M165" s="20">
        <f>SUM(M167:M187)</f>
        <v>462</v>
      </c>
      <c r="N165" s="20">
        <f t="shared" ref="N165:AN165" si="39">SUM(N167:N187)</f>
        <v>243</v>
      </c>
      <c r="O165" s="20">
        <f t="shared" si="39"/>
        <v>251</v>
      </c>
      <c r="P165" s="20">
        <f t="shared" si="39"/>
        <v>115</v>
      </c>
      <c r="Q165" s="20">
        <f t="shared" si="39"/>
        <v>168</v>
      </c>
      <c r="R165" s="20">
        <f t="shared" si="39"/>
        <v>78</v>
      </c>
      <c r="S165" s="20">
        <f t="shared" si="39"/>
        <v>399</v>
      </c>
      <c r="T165" s="20">
        <f t="shared" si="39"/>
        <v>195</v>
      </c>
      <c r="U165" s="20">
        <f t="shared" si="39"/>
        <v>1280</v>
      </c>
      <c r="V165" s="20">
        <f t="shared" si="39"/>
        <v>631</v>
      </c>
      <c r="W165" s="299" t="s">
        <v>332</v>
      </c>
      <c r="X165" s="20">
        <f t="shared" si="39"/>
        <v>73</v>
      </c>
      <c r="Y165" s="20">
        <f t="shared" si="39"/>
        <v>62</v>
      </c>
      <c r="Z165" s="20">
        <f t="shared" si="39"/>
        <v>53</v>
      </c>
      <c r="AA165" s="20">
        <f t="shared" si="39"/>
        <v>55</v>
      </c>
      <c r="AB165" s="20">
        <f t="shared" si="39"/>
        <v>243</v>
      </c>
      <c r="AC165" s="20">
        <f t="shared" si="39"/>
        <v>282</v>
      </c>
      <c r="AD165" s="20">
        <f t="shared" si="39"/>
        <v>265</v>
      </c>
      <c r="AE165" s="20">
        <f t="shared" si="39"/>
        <v>17</v>
      </c>
      <c r="AF165" s="20">
        <f t="shared" si="39"/>
        <v>0</v>
      </c>
      <c r="AG165" s="20">
        <f t="shared" si="39"/>
        <v>0</v>
      </c>
      <c r="AH165" s="20">
        <f t="shared" si="39"/>
        <v>0</v>
      </c>
      <c r="AI165" s="20">
        <f t="shared" si="39"/>
        <v>512</v>
      </c>
      <c r="AJ165" s="20">
        <f t="shared" si="39"/>
        <v>512</v>
      </c>
      <c r="AK165" s="20">
        <f t="shared" si="39"/>
        <v>114</v>
      </c>
      <c r="AL165" s="20">
        <f t="shared" si="39"/>
        <v>48</v>
      </c>
      <c r="AM165" s="20">
        <f t="shared" si="39"/>
        <v>48</v>
      </c>
      <c r="AN165" s="20">
        <f t="shared" si="39"/>
        <v>0</v>
      </c>
    </row>
    <row r="166" spans="1:40" ht="13" x14ac:dyDescent="0.3">
      <c r="A166" s="98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298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298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2"/>
      <c r="AH166" s="102"/>
      <c r="AI166" s="98"/>
      <c r="AJ166" s="98"/>
      <c r="AK166" s="98"/>
      <c r="AL166" s="102"/>
      <c r="AM166" s="102"/>
      <c r="AN166" s="102"/>
    </row>
    <row r="167" spans="1:40" ht="14.5" customHeight="1" x14ac:dyDescent="0.3">
      <c r="A167" s="98" t="s">
        <v>74</v>
      </c>
      <c r="B167" s="98">
        <v>1124</v>
      </c>
      <c r="C167" s="98">
        <v>579</v>
      </c>
      <c r="D167" s="98">
        <v>815</v>
      </c>
      <c r="E167" s="98">
        <v>427</v>
      </c>
      <c r="F167" s="98">
        <v>712</v>
      </c>
      <c r="G167" s="98">
        <v>404</v>
      </c>
      <c r="H167" s="98">
        <v>738</v>
      </c>
      <c r="I167" s="98">
        <v>414</v>
      </c>
      <c r="J167" s="20">
        <f>B167+D167+F167+H167</f>
        <v>3389</v>
      </c>
      <c r="K167" s="20">
        <f>+C167+E167+G167+I167</f>
        <v>1824</v>
      </c>
      <c r="L167" s="298" t="s">
        <v>74</v>
      </c>
      <c r="M167" s="102">
        <v>145</v>
      </c>
      <c r="N167" s="102">
        <v>65</v>
      </c>
      <c r="O167" s="102">
        <v>77</v>
      </c>
      <c r="P167" s="102">
        <v>44</v>
      </c>
      <c r="Q167" s="102">
        <v>71</v>
      </c>
      <c r="R167" s="102">
        <v>35</v>
      </c>
      <c r="S167" s="102">
        <v>82</v>
      </c>
      <c r="T167" s="102">
        <v>44</v>
      </c>
      <c r="U167" s="102">
        <f>M167+O167+Q167+S167</f>
        <v>375</v>
      </c>
      <c r="V167" s="102">
        <f>N167+P167+R167+T167</f>
        <v>188</v>
      </c>
      <c r="W167" s="298" t="s">
        <v>74</v>
      </c>
      <c r="X167" s="102">
        <v>24</v>
      </c>
      <c r="Y167" s="102">
        <v>20</v>
      </c>
      <c r="Z167" s="102">
        <v>19</v>
      </c>
      <c r="AA167" s="102">
        <v>17</v>
      </c>
      <c r="AB167" s="102">
        <v>80</v>
      </c>
      <c r="AC167" s="102">
        <v>117</v>
      </c>
      <c r="AD167" s="102">
        <v>116</v>
      </c>
      <c r="AE167" s="102">
        <v>1</v>
      </c>
      <c r="AF167" s="102">
        <v>0</v>
      </c>
      <c r="AG167" s="102">
        <v>0</v>
      </c>
      <c r="AH167" s="102">
        <v>0</v>
      </c>
      <c r="AI167" s="98">
        <v>220</v>
      </c>
      <c r="AJ167" s="200">
        <v>220</v>
      </c>
      <c r="AK167" s="98">
        <v>71</v>
      </c>
      <c r="AL167" s="102">
        <v>15</v>
      </c>
      <c r="AM167" s="102">
        <v>15</v>
      </c>
      <c r="AN167" s="102"/>
    </row>
    <row r="168" spans="1:40" ht="14.5" customHeight="1" x14ac:dyDescent="0.3">
      <c r="A168" s="98" t="s">
        <v>75</v>
      </c>
      <c r="B168" s="98">
        <v>139</v>
      </c>
      <c r="C168" s="98">
        <v>66</v>
      </c>
      <c r="D168" s="98">
        <v>79</v>
      </c>
      <c r="E168" s="98">
        <v>34</v>
      </c>
      <c r="F168" s="98">
        <v>86</v>
      </c>
      <c r="G168" s="98">
        <v>38</v>
      </c>
      <c r="H168" s="98">
        <v>106</v>
      </c>
      <c r="I168" s="98">
        <v>52</v>
      </c>
      <c r="J168" s="20">
        <f>B168+D168+F168+H168</f>
        <v>410</v>
      </c>
      <c r="K168" s="20">
        <f>+C168+E168+G168+I168</f>
        <v>190</v>
      </c>
      <c r="L168" s="298" t="s">
        <v>75</v>
      </c>
      <c r="M168" s="102">
        <v>13</v>
      </c>
      <c r="N168" s="102">
        <v>6</v>
      </c>
      <c r="O168" s="102">
        <v>6</v>
      </c>
      <c r="P168" s="102">
        <v>3</v>
      </c>
      <c r="Q168" s="102">
        <v>10</v>
      </c>
      <c r="R168" s="102">
        <v>4</v>
      </c>
      <c r="S168" s="102">
        <v>34</v>
      </c>
      <c r="T168" s="102">
        <v>16</v>
      </c>
      <c r="U168" s="102">
        <f>M168+O168+Q168+S168</f>
        <v>63</v>
      </c>
      <c r="V168" s="102">
        <f>N168+P168+R168+T168</f>
        <v>29</v>
      </c>
      <c r="W168" s="298" t="s">
        <v>75</v>
      </c>
      <c r="X168" s="102">
        <v>2</v>
      </c>
      <c r="Y168" s="102">
        <v>2</v>
      </c>
      <c r="Z168" s="102">
        <v>2</v>
      </c>
      <c r="AA168" s="102">
        <v>2</v>
      </c>
      <c r="AB168" s="102">
        <v>8</v>
      </c>
      <c r="AC168" s="102">
        <v>8</v>
      </c>
      <c r="AD168" s="102">
        <v>8</v>
      </c>
      <c r="AE168" s="102">
        <v>0</v>
      </c>
      <c r="AF168" s="102">
        <v>0</v>
      </c>
      <c r="AG168" s="102">
        <v>0</v>
      </c>
      <c r="AH168" s="102">
        <v>0</v>
      </c>
      <c r="AI168" s="98">
        <v>19</v>
      </c>
      <c r="AJ168" s="200">
        <v>19</v>
      </c>
      <c r="AK168" s="98">
        <v>1</v>
      </c>
      <c r="AL168" s="102">
        <v>1</v>
      </c>
      <c r="AM168" s="102">
        <v>1</v>
      </c>
      <c r="AN168" s="102"/>
    </row>
    <row r="169" spans="1:40" ht="14.5" customHeight="1" x14ac:dyDescent="0.3">
      <c r="A169" s="98" t="s">
        <v>55</v>
      </c>
      <c r="B169" s="98">
        <v>131</v>
      </c>
      <c r="C169" s="98">
        <v>71</v>
      </c>
      <c r="D169" s="98">
        <v>108</v>
      </c>
      <c r="E169" s="98">
        <v>49</v>
      </c>
      <c r="F169" s="98">
        <v>78</v>
      </c>
      <c r="G169" s="98">
        <v>32</v>
      </c>
      <c r="H169" s="98">
        <v>140</v>
      </c>
      <c r="I169" s="98">
        <v>57</v>
      </c>
      <c r="J169" s="20">
        <f t="shared" ref="J169:J182" si="40">B169+D169+F169+H169</f>
        <v>457</v>
      </c>
      <c r="K169" s="20">
        <f t="shared" ref="K169:K182" si="41">+C169+E169+G169+I169</f>
        <v>209</v>
      </c>
      <c r="L169" s="298" t="s">
        <v>55</v>
      </c>
      <c r="M169" s="102">
        <v>12</v>
      </c>
      <c r="N169" s="102">
        <v>7</v>
      </c>
      <c r="O169" s="102">
        <v>2</v>
      </c>
      <c r="P169" s="102">
        <v>0</v>
      </c>
      <c r="Q169" s="102">
        <v>3</v>
      </c>
      <c r="R169" s="102">
        <v>1</v>
      </c>
      <c r="S169" s="102">
        <v>72</v>
      </c>
      <c r="T169" s="102">
        <v>28</v>
      </c>
      <c r="U169" s="102">
        <f t="shared" ref="U169:U182" si="42">M169+O169+Q169+S169</f>
        <v>89</v>
      </c>
      <c r="V169" s="102">
        <f t="shared" ref="V169:V182" si="43">N169+P169+R169+T169</f>
        <v>36</v>
      </c>
      <c r="W169" s="298" t="s">
        <v>55</v>
      </c>
      <c r="X169" s="102">
        <v>2</v>
      </c>
      <c r="Y169" s="102">
        <v>2</v>
      </c>
      <c r="Z169" s="102">
        <v>2</v>
      </c>
      <c r="AA169" s="102">
        <v>3</v>
      </c>
      <c r="AB169" s="102">
        <v>9</v>
      </c>
      <c r="AC169" s="102">
        <v>12</v>
      </c>
      <c r="AD169" s="102">
        <v>12</v>
      </c>
      <c r="AE169" s="102">
        <v>0</v>
      </c>
      <c r="AF169" s="102">
        <v>0</v>
      </c>
      <c r="AG169" s="102">
        <v>0</v>
      </c>
      <c r="AH169" s="102">
        <v>0</v>
      </c>
      <c r="AI169" s="98">
        <v>12</v>
      </c>
      <c r="AJ169" s="200">
        <v>12</v>
      </c>
      <c r="AK169" s="98">
        <v>3</v>
      </c>
      <c r="AL169" s="102">
        <v>2</v>
      </c>
      <c r="AM169" s="102">
        <v>2</v>
      </c>
      <c r="AN169" s="102"/>
    </row>
    <row r="170" spans="1:40" ht="14.5" customHeight="1" x14ac:dyDescent="0.3">
      <c r="A170" s="98" t="s">
        <v>56</v>
      </c>
      <c r="B170" s="98">
        <v>252</v>
      </c>
      <c r="C170" s="98">
        <v>136</v>
      </c>
      <c r="D170" s="98">
        <v>134</v>
      </c>
      <c r="E170" s="98">
        <v>66</v>
      </c>
      <c r="F170" s="98">
        <v>67</v>
      </c>
      <c r="G170" s="98">
        <v>29</v>
      </c>
      <c r="H170" s="98">
        <v>104</v>
      </c>
      <c r="I170" s="98">
        <v>39</v>
      </c>
      <c r="J170" s="20">
        <f t="shared" si="40"/>
        <v>557</v>
      </c>
      <c r="K170" s="20">
        <f t="shared" si="41"/>
        <v>270</v>
      </c>
      <c r="L170" s="298" t="s">
        <v>56</v>
      </c>
      <c r="M170" s="102">
        <v>48</v>
      </c>
      <c r="N170" s="102">
        <v>30</v>
      </c>
      <c r="O170" s="102">
        <v>10</v>
      </c>
      <c r="P170" s="102">
        <v>7</v>
      </c>
      <c r="Q170" s="102">
        <v>2</v>
      </c>
      <c r="R170" s="102">
        <v>1</v>
      </c>
      <c r="S170" s="102">
        <v>11</v>
      </c>
      <c r="T170" s="102">
        <v>0</v>
      </c>
      <c r="U170" s="102">
        <f t="shared" si="42"/>
        <v>71</v>
      </c>
      <c r="V170" s="102">
        <f t="shared" si="43"/>
        <v>38</v>
      </c>
      <c r="W170" s="298" t="s">
        <v>56</v>
      </c>
      <c r="X170" s="102">
        <v>5</v>
      </c>
      <c r="Y170" s="102">
        <v>3</v>
      </c>
      <c r="Z170" s="102">
        <v>2</v>
      </c>
      <c r="AA170" s="102">
        <v>3</v>
      </c>
      <c r="AB170" s="102">
        <v>13</v>
      </c>
      <c r="AC170" s="102">
        <v>13</v>
      </c>
      <c r="AD170" s="102">
        <v>13</v>
      </c>
      <c r="AE170" s="102">
        <v>0</v>
      </c>
      <c r="AF170" s="102">
        <v>0</v>
      </c>
      <c r="AG170" s="102">
        <v>0</v>
      </c>
      <c r="AH170" s="102">
        <v>0</v>
      </c>
      <c r="AI170" s="98">
        <v>28</v>
      </c>
      <c r="AJ170" s="200">
        <v>28</v>
      </c>
      <c r="AK170" s="98">
        <v>2</v>
      </c>
      <c r="AL170" s="102">
        <v>3</v>
      </c>
      <c r="AM170" s="102">
        <v>3</v>
      </c>
      <c r="AN170" s="102"/>
    </row>
    <row r="171" spans="1:40" ht="14.5" customHeight="1" x14ac:dyDescent="0.3">
      <c r="A171" s="98" t="s">
        <v>58</v>
      </c>
      <c r="B171" s="98">
        <v>110</v>
      </c>
      <c r="C171" s="98">
        <v>69</v>
      </c>
      <c r="D171" s="98">
        <v>71</v>
      </c>
      <c r="E171" s="98">
        <v>38</v>
      </c>
      <c r="F171" s="98">
        <v>45</v>
      </c>
      <c r="G171" s="98">
        <v>25</v>
      </c>
      <c r="H171" s="98">
        <v>33</v>
      </c>
      <c r="I171" s="98">
        <v>15</v>
      </c>
      <c r="J171" s="20">
        <f t="shared" si="40"/>
        <v>259</v>
      </c>
      <c r="K171" s="20">
        <f t="shared" si="41"/>
        <v>147</v>
      </c>
      <c r="L171" s="298" t="s">
        <v>58</v>
      </c>
      <c r="M171" s="102">
        <v>25</v>
      </c>
      <c r="N171" s="102">
        <v>21</v>
      </c>
      <c r="O171" s="102">
        <v>4</v>
      </c>
      <c r="P171" s="102">
        <v>1</v>
      </c>
      <c r="Q171" s="102">
        <v>1</v>
      </c>
      <c r="R171" s="102">
        <v>1</v>
      </c>
      <c r="S171" s="102">
        <v>4</v>
      </c>
      <c r="T171" s="102">
        <v>3</v>
      </c>
      <c r="U171" s="102">
        <f t="shared" si="42"/>
        <v>34</v>
      </c>
      <c r="V171" s="102">
        <f t="shared" si="43"/>
        <v>26</v>
      </c>
      <c r="W171" s="298" t="s">
        <v>58</v>
      </c>
      <c r="X171" s="102">
        <v>3</v>
      </c>
      <c r="Y171" s="102">
        <v>2</v>
      </c>
      <c r="Z171" s="102">
        <v>1</v>
      </c>
      <c r="AA171" s="102">
        <v>1</v>
      </c>
      <c r="AB171" s="102">
        <v>7</v>
      </c>
      <c r="AC171" s="102">
        <v>7</v>
      </c>
      <c r="AD171" s="102">
        <v>4</v>
      </c>
      <c r="AE171" s="102">
        <v>3</v>
      </c>
      <c r="AF171" s="102">
        <v>0</v>
      </c>
      <c r="AG171" s="102">
        <v>0</v>
      </c>
      <c r="AH171" s="102">
        <v>0</v>
      </c>
      <c r="AI171" s="98">
        <v>10</v>
      </c>
      <c r="AJ171" s="200">
        <v>10</v>
      </c>
      <c r="AK171" s="98">
        <v>3</v>
      </c>
      <c r="AL171" s="102">
        <v>1</v>
      </c>
      <c r="AM171" s="102">
        <v>1</v>
      </c>
      <c r="AN171" s="102"/>
    </row>
    <row r="172" spans="1:40" ht="14.5" customHeight="1" x14ac:dyDescent="0.3">
      <c r="A172" s="98" t="s">
        <v>60</v>
      </c>
      <c r="B172" s="98">
        <v>86</v>
      </c>
      <c r="C172" s="98">
        <v>50</v>
      </c>
      <c r="D172" s="98">
        <v>67</v>
      </c>
      <c r="E172" s="98">
        <v>23</v>
      </c>
      <c r="F172" s="98">
        <v>35</v>
      </c>
      <c r="G172" s="98">
        <v>14</v>
      </c>
      <c r="H172" s="98">
        <v>21</v>
      </c>
      <c r="I172" s="98">
        <v>7</v>
      </c>
      <c r="J172" s="20">
        <f t="shared" si="40"/>
        <v>209</v>
      </c>
      <c r="K172" s="20">
        <f t="shared" si="41"/>
        <v>94</v>
      </c>
      <c r="L172" s="298" t="s">
        <v>60</v>
      </c>
      <c r="M172" s="102">
        <v>15</v>
      </c>
      <c r="N172" s="102">
        <v>9</v>
      </c>
      <c r="O172" s="102">
        <v>20</v>
      </c>
      <c r="P172" s="102">
        <v>6</v>
      </c>
      <c r="Q172" s="102">
        <v>2</v>
      </c>
      <c r="R172" s="102">
        <v>1</v>
      </c>
      <c r="S172" s="102">
        <v>0</v>
      </c>
      <c r="T172" s="102">
        <v>0</v>
      </c>
      <c r="U172" s="102">
        <f t="shared" si="42"/>
        <v>37</v>
      </c>
      <c r="V172" s="102">
        <f t="shared" si="43"/>
        <v>16</v>
      </c>
      <c r="W172" s="298" t="s">
        <v>60</v>
      </c>
      <c r="X172" s="102">
        <v>2</v>
      </c>
      <c r="Y172" s="102">
        <v>2</v>
      </c>
      <c r="Z172" s="102">
        <v>1</v>
      </c>
      <c r="AA172" s="102">
        <v>1</v>
      </c>
      <c r="AB172" s="102">
        <v>6</v>
      </c>
      <c r="AC172" s="102">
        <v>6</v>
      </c>
      <c r="AD172" s="102">
        <v>6</v>
      </c>
      <c r="AE172" s="102">
        <v>0</v>
      </c>
      <c r="AF172" s="102">
        <v>0</v>
      </c>
      <c r="AG172" s="102">
        <v>0</v>
      </c>
      <c r="AH172" s="102">
        <v>0</v>
      </c>
      <c r="AI172" s="98">
        <v>11</v>
      </c>
      <c r="AJ172" s="200">
        <v>11</v>
      </c>
      <c r="AK172" s="98">
        <v>2</v>
      </c>
      <c r="AL172" s="102">
        <v>1</v>
      </c>
      <c r="AM172" s="102">
        <v>1</v>
      </c>
      <c r="AN172" s="102"/>
    </row>
    <row r="173" spans="1:40" ht="14.5" customHeight="1" x14ac:dyDescent="0.3">
      <c r="A173" s="98" t="s">
        <v>63</v>
      </c>
      <c r="B173" s="98">
        <v>74</v>
      </c>
      <c r="C173" s="98">
        <v>31</v>
      </c>
      <c r="D173" s="98">
        <v>35</v>
      </c>
      <c r="E173" s="98">
        <v>16</v>
      </c>
      <c r="F173" s="98">
        <v>43</v>
      </c>
      <c r="G173" s="98">
        <v>22</v>
      </c>
      <c r="H173" s="98">
        <v>38</v>
      </c>
      <c r="I173" s="98">
        <v>18</v>
      </c>
      <c r="J173" s="20">
        <f t="shared" si="40"/>
        <v>190</v>
      </c>
      <c r="K173" s="20">
        <f t="shared" si="41"/>
        <v>87</v>
      </c>
      <c r="L173" s="298" t="s">
        <v>63</v>
      </c>
      <c r="M173" s="102">
        <v>20</v>
      </c>
      <c r="N173" s="102">
        <v>7</v>
      </c>
      <c r="O173" s="102">
        <v>4</v>
      </c>
      <c r="P173" s="102">
        <v>1</v>
      </c>
      <c r="Q173" s="102">
        <v>12</v>
      </c>
      <c r="R173" s="102">
        <v>7</v>
      </c>
      <c r="S173" s="102">
        <v>15</v>
      </c>
      <c r="T173" s="102">
        <v>7</v>
      </c>
      <c r="U173" s="102">
        <f t="shared" si="42"/>
        <v>51</v>
      </c>
      <c r="V173" s="102">
        <f t="shared" si="43"/>
        <v>22</v>
      </c>
      <c r="W173" s="298" t="s">
        <v>63</v>
      </c>
      <c r="X173" s="102">
        <v>1</v>
      </c>
      <c r="Y173" s="102">
        <v>1</v>
      </c>
      <c r="Z173" s="102">
        <v>1</v>
      </c>
      <c r="AA173" s="102">
        <v>1</v>
      </c>
      <c r="AB173" s="102">
        <v>4</v>
      </c>
      <c r="AC173" s="102">
        <v>4</v>
      </c>
      <c r="AD173" s="102">
        <v>4</v>
      </c>
      <c r="AE173" s="102">
        <v>0</v>
      </c>
      <c r="AF173" s="102">
        <v>0</v>
      </c>
      <c r="AG173" s="102">
        <v>0</v>
      </c>
      <c r="AH173" s="102">
        <v>0</v>
      </c>
      <c r="AI173" s="98">
        <v>8</v>
      </c>
      <c r="AJ173" s="200">
        <v>8</v>
      </c>
      <c r="AK173" s="98">
        <v>0</v>
      </c>
      <c r="AL173" s="102">
        <v>1</v>
      </c>
      <c r="AM173" s="102">
        <v>1</v>
      </c>
      <c r="AN173" s="102"/>
    </row>
    <row r="174" spans="1:40" ht="14.5" customHeight="1" x14ac:dyDescent="0.3">
      <c r="A174" s="98" t="s">
        <v>64</v>
      </c>
      <c r="B174" s="98">
        <v>93</v>
      </c>
      <c r="C174" s="98">
        <v>49</v>
      </c>
      <c r="D174" s="98">
        <v>69</v>
      </c>
      <c r="E174" s="98">
        <v>23</v>
      </c>
      <c r="F174" s="98">
        <v>63</v>
      </c>
      <c r="G174" s="98">
        <v>29</v>
      </c>
      <c r="H174" s="98">
        <v>57</v>
      </c>
      <c r="I174" s="98">
        <v>30</v>
      </c>
      <c r="J174" s="20">
        <f t="shared" si="40"/>
        <v>282</v>
      </c>
      <c r="K174" s="20">
        <f t="shared" si="41"/>
        <v>131</v>
      </c>
      <c r="L174" s="298" t="s">
        <v>64</v>
      </c>
      <c r="M174" s="102">
        <v>9</v>
      </c>
      <c r="N174" s="102">
        <v>6</v>
      </c>
      <c r="O174" s="102">
        <v>3</v>
      </c>
      <c r="P174" s="102">
        <v>1</v>
      </c>
      <c r="Q174" s="102">
        <v>1</v>
      </c>
      <c r="R174" s="102">
        <v>0</v>
      </c>
      <c r="S174" s="102">
        <v>0</v>
      </c>
      <c r="T174" s="102">
        <v>0</v>
      </c>
      <c r="U174" s="102">
        <f t="shared" si="42"/>
        <v>13</v>
      </c>
      <c r="V174" s="102">
        <f t="shared" si="43"/>
        <v>7</v>
      </c>
      <c r="W174" s="298" t="s">
        <v>64</v>
      </c>
      <c r="X174" s="102">
        <v>2</v>
      </c>
      <c r="Y174" s="102">
        <v>2</v>
      </c>
      <c r="Z174" s="102">
        <v>2</v>
      </c>
      <c r="AA174" s="102">
        <v>2</v>
      </c>
      <c r="AB174" s="102">
        <v>8</v>
      </c>
      <c r="AC174" s="102">
        <v>8</v>
      </c>
      <c r="AD174" s="102">
        <v>8</v>
      </c>
      <c r="AE174" s="102">
        <v>0</v>
      </c>
      <c r="AF174" s="102">
        <v>0</v>
      </c>
      <c r="AG174" s="102">
        <v>0</v>
      </c>
      <c r="AH174" s="102">
        <v>0</v>
      </c>
      <c r="AI174" s="98">
        <v>21</v>
      </c>
      <c r="AJ174" s="200">
        <v>21</v>
      </c>
      <c r="AK174" s="98">
        <v>1</v>
      </c>
      <c r="AL174" s="102">
        <v>2</v>
      </c>
      <c r="AM174" s="102">
        <v>2</v>
      </c>
      <c r="AN174" s="102"/>
    </row>
    <row r="175" spans="1:40" ht="14.5" customHeight="1" x14ac:dyDescent="0.3">
      <c r="A175" s="98" t="s">
        <v>65</v>
      </c>
      <c r="B175" s="98">
        <v>171</v>
      </c>
      <c r="C175" s="98">
        <v>80</v>
      </c>
      <c r="D175" s="98">
        <v>119</v>
      </c>
      <c r="E175" s="98">
        <v>67</v>
      </c>
      <c r="F175" s="98">
        <v>91</v>
      </c>
      <c r="G175" s="98">
        <v>36</v>
      </c>
      <c r="H175" s="98">
        <v>82</v>
      </c>
      <c r="I175" s="98">
        <v>41</v>
      </c>
      <c r="J175" s="20">
        <f t="shared" si="40"/>
        <v>463</v>
      </c>
      <c r="K175" s="20">
        <f t="shared" si="41"/>
        <v>224</v>
      </c>
      <c r="L175" s="298" t="s">
        <v>65</v>
      </c>
      <c r="M175" s="102">
        <v>15</v>
      </c>
      <c r="N175" s="102">
        <v>6</v>
      </c>
      <c r="O175" s="102">
        <v>7</v>
      </c>
      <c r="P175" s="102">
        <v>2</v>
      </c>
      <c r="Q175" s="102">
        <v>3</v>
      </c>
      <c r="R175" s="102">
        <v>1</v>
      </c>
      <c r="S175" s="102">
        <v>5</v>
      </c>
      <c r="T175" s="102">
        <v>2</v>
      </c>
      <c r="U175" s="102">
        <f t="shared" si="42"/>
        <v>30</v>
      </c>
      <c r="V175" s="102">
        <f t="shared" si="43"/>
        <v>11</v>
      </c>
      <c r="W175" s="298" t="s">
        <v>65</v>
      </c>
      <c r="X175" s="102">
        <v>4</v>
      </c>
      <c r="Y175" s="102">
        <v>3</v>
      </c>
      <c r="Z175" s="102">
        <v>3</v>
      </c>
      <c r="AA175" s="102">
        <v>3</v>
      </c>
      <c r="AB175" s="102">
        <v>13</v>
      </c>
      <c r="AC175" s="102">
        <v>13</v>
      </c>
      <c r="AD175" s="102">
        <v>9</v>
      </c>
      <c r="AE175" s="102">
        <v>4</v>
      </c>
      <c r="AF175" s="102">
        <v>0</v>
      </c>
      <c r="AG175" s="102">
        <v>0</v>
      </c>
      <c r="AH175" s="102">
        <v>0</v>
      </c>
      <c r="AI175" s="98">
        <v>23</v>
      </c>
      <c r="AJ175" s="200">
        <v>23</v>
      </c>
      <c r="AK175" s="98">
        <v>0</v>
      </c>
      <c r="AL175" s="102">
        <v>2</v>
      </c>
      <c r="AM175" s="102">
        <v>2</v>
      </c>
      <c r="AN175" s="102"/>
    </row>
    <row r="176" spans="1:40" ht="14.5" customHeight="1" x14ac:dyDescent="0.3">
      <c r="A176" s="98" t="s">
        <v>66</v>
      </c>
      <c r="B176" s="98">
        <v>214</v>
      </c>
      <c r="C176" s="98">
        <v>91</v>
      </c>
      <c r="D176" s="98">
        <v>157</v>
      </c>
      <c r="E176" s="98">
        <v>73</v>
      </c>
      <c r="F176" s="98">
        <v>112</v>
      </c>
      <c r="G176" s="98">
        <v>54</v>
      </c>
      <c r="H176" s="98">
        <v>188</v>
      </c>
      <c r="I176" s="98">
        <v>73</v>
      </c>
      <c r="J176" s="20">
        <f t="shared" si="40"/>
        <v>671</v>
      </c>
      <c r="K176" s="20">
        <f t="shared" si="41"/>
        <v>291</v>
      </c>
      <c r="L176" s="298" t="s">
        <v>66</v>
      </c>
      <c r="M176" s="102">
        <v>27</v>
      </c>
      <c r="N176" s="102">
        <v>12</v>
      </c>
      <c r="O176" s="102">
        <v>21</v>
      </c>
      <c r="P176" s="102">
        <v>10</v>
      </c>
      <c r="Q176" s="102">
        <v>13</v>
      </c>
      <c r="R176" s="102">
        <v>1</v>
      </c>
      <c r="S176" s="102">
        <v>42</v>
      </c>
      <c r="T176" s="102">
        <v>15</v>
      </c>
      <c r="U176" s="102">
        <f t="shared" si="42"/>
        <v>103</v>
      </c>
      <c r="V176" s="102">
        <f t="shared" si="43"/>
        <v>38</v>
      </c>
      <c r="W176" s="298" t="s">
        <v>66</v>
      </c>
      <c r="X176" s="102">
        <v>3</v>
      </c>
      <c r="Y176" s="102">
        <v>3</v>
      </c>
      <c r="Z176" s="102">
        <v>2</v>
      </c>
      <c r="AA176" s="102">
        <v>3</v>
      </c>
      <c r="AB176" s="102">
        <v>11</v>
      </c>
      <c r="AC176" s="102">
        <v>11</v>
      </c>
      <c r="AD176" s="102">
        <v>9</v>
      </c>
      <c r="AE176" s="102">
        <v>2</v>
      </c>
      <c r="AF176" s="102">
        <v>0</v>
      </c>
      <c r="AG176" s="102">
        <v>0</v>
      </c>
      <c r="AH176" s="102">
        <v>0</v>
      </c>
      <c r="AI176" s="98">
        <v>15</v>
      </c>
      <c r="AJ176" s="200">
        <v>15</v>
      </c>
      <c r="AK176" s="98">
        <v>1</v>
      </c>
      <c r="AL176" s="102">
        <v>2</v>
      </c>
      <c r="AM176" s="102">
        <v>2</v>
      </c>
      <c r="AN176" s="102"/>
    </row>
    <row r="177" spans="1:40" ht="14.5" customHeight="1" x14ac:dyDescent="0.3">
      <c r="A177" s="98" t="s">
        <v>67</v>
      </c>
      <c r="B177" s="98">
        <v>46</v>
      </c>
      <c r="C177" s="98">
        <v>29</v>
      </c>
      <c r="D177" s="98">
        <v>39</v>
      </c>
      <c r="E177" s="98">
        <v>24</v>
      </c>
      <c r="F177" s="98">
        <v>0</v>
      </c>
      <c r="G177" s="98">
        <v>0</v>
      </c>
      <c r="H177" s="98">
        <v>0</v>
      </c>
      <c r="I177" s="98">
        <v>0</v>
      </c>
      <c r="J177" s="20">
        <f t="shared" si="40"/>
        <v>85</v>
      </c>
      <c r="K177" s="20">
        <f t="shared" si="41"/>
        <v>53</v>
      </c>
      <c r="L177" s="298" t="s">
        <v>67</v>
      </c>
      <c r="M177" s="102">
        <v>4</v>
      </c>
      <c r="N177" s="102">
        <v>3</v>
      </c>
      <c r="O177" s="102">
        <v>0</v>
      </c>
      <c r="P177" s="102">
        <v>0</v>
      </c>
      <c r="Q177" s="102">
        <v>0</v>
      </c>
      <c r="R177" s="102">
        <v>0</v>
      </c>
      <c r="S177" s="102">
        <v>0</v>
      </c>
      <c r="T177" s="102">
        <v>0</v>
      </c>
      <c r="U177" s="102">
        <f t="shared" si="42"/>
        <v>4</v>
      </c>
      <c r="V177" s="102">
        <f t="shared" si="43"/>
        <v>3</v>
      </c>
      <c r="W177" s="298" t="s">
        <v>67</v>
      </c>
      <c r="X177" s="102">
        <v>1</v>
      </c>
      <c r="Y177" s="102">
        <v>1</v>
      </c>
      <c r="Z177" s="102">
        <v>0</v>
      </c>
      <c r="AA177" s="102">
        <v>0</v>
      </c>
      <c r="AB177" s="102">
        <v>2</v>
      </c>
      <c r="AC177" s="102">
        <v>2</v>
      </c>
      <c r="AD177" s="102">
        <v>2</v>
      </c>
      <c r="AE177" s="102">
        <v>0</v>
      </c>
      <c r="AF177" s="102">
        <v>0</v>
      </c>
      <c r="AG177" s="102">
        <v>0</v>
      </c>
      <c r="AH177" s="102">
        <v>0</v>
      </c>
      <c r="AI177" s="98">
        <v>5</v>
      </c>
      <c r="AJ177" s="200">
        <v>5</v>
      </c>
      <c r="AK177" s="98">
        <v>2</v>
      </c>
      <c r="AL177" s="102">
        <v>1</v>
      </c>
      <c r="AM177" s="102">
        <v>1</v>
      </c>
      <c r="AN177" s="102"/>
    </row>
    <row r="178" spans="1:40" ht="14.5" customHeight="1" x14ac:dyDescent="0.3">
      <c r="A178" s="98" t="s">
        <v>68</v>
      </c>
      <c r="B178" s="98">
        <v>49</v>
      </c>
      <c r="C178" s="98">
        <v>29</v>
      </c>
      <c r="D178" s="98">
        <v>52</v>
      </c>
      <c r="E178" s="98">
        <v>29</v>
      </c>
      <c r="F178" s="98">
        <v>42</v>
      </c>
      <c r="G178" s="98">
        <v>20</v>
      </c>
      <c r="H178" s="98">
        <v>80</v>
      </c>
      <c r="I178" s="98">
        <v>41</v>
      </c>
      <c r="J178" s="20">
        <f t="shared" si="40"/>
        <v>223</v>
      </c>
      <c r="K178" s="20">
        <f t="shared" si="41"/>
        <v>119</v>
      </c>
      <c r="L178" s="298" t="s">
        <v>68</v>
      </c>
      <c r="M178" s="102">
        <v>5</v>
      </c>
      <c r="N178" s="102">
        <v>2</v>
      </c>
      <c r="O178" s="102">
        <v>1</v>
      </c>
      <c r="P178" s="102">
        <v>1</v>
      </c>
      <c r="Q178" s="102">
        <v>3</v>
      </c>
      <c r="R178" s="102">
        <v>2</v>
      </c>
      <c r="S178" s="102">
        <v>43</v>
      </c>
      <c r="T178" s="102">
        <v>24</v>
      </c>
      <c r="U178" s="102">
        <f t="shared" si="42"/>
        <v>52</v>
      </c>
      <c r="V178" s="102">
        <f t="shared" si="43"/>
        <v>29</v>
      </c>
      <c r="W178" s="298" t="s">
        <v>68</v>
      </c>
      <c r="X178" s="102">
        <v>1</v>
      </c>
      <c r="Y178" s="102">
        <v>1</v>
      </c>
      <c r="Z178" s="102">
        <v>1</v>
      </c>
      <c r="AA178" s="102">
        <v>2</v>
      </c>
      <c r="AB178" s="102">
        <v>5</v>
      </c>
      <c r="AC178" s="102">
        <v>5</v>
      </c>
      <c r="AD178" s="102">
        <v>5</v>
      </c>
      <c r="AE178" s="102">
        <v>0</v>
      </c>
      <c r="AF178" s="102">
        <v>0</v>
      </c>
      <c r="AG178" s="102">
        <v>0</v>
      </c>
      <c r="AH178" s="102">
        <v>0</v>
      </c>
      <c r="AI178" s="98">
        <v>9</v>
      </c>
      <c r="AJ178" s="200">
        <v>9</v>
      </c>
      <c r="AK178" s="98">
        <v>1</v>
      </c>
      <c r="AL178" s="102">
        <v>1</v>
      </c>
      <c r="AM178" s="102">
        <v>1</v>
      </c>
      <c r="AN178" s="102"/>
    </row>
    <row r="179" spans="1:40" ht="14.5" customHeight="1" x14ac:dyDescent="0.3">
      <c r="A179" s="98" t="s">
        <v>69</v>
      </c>
      <c r="B179" s="98">
        <v>125</v>
      </c>
      <c r="C179" s="98">
        <v>72</v>
      </c>
      <c r="D179" s="98">
        <v>86</v>
      </c>
      <c r="E179" s="98">
        <v>38</v>
      </c>
      <c r="F179" s="98">
        <v>90</v>
      </c>
      <c r="G179" s="98">
        <v>41</v>
      </c>
      <c r="H179" s="98">
        <v>83</v>
      </c>
      <c r="I179" s="98">
        <v>42</v>
      </c>
      <c r="J179" s="20">
        <f t="shared" si="40"/>
        <v>384</v>
      </c>
      <c r="K179" s="20">
        <f t="shared" si="41"/>
        <v>193</v>
      </c>
      <c r="L179" s="298" t="s">
        <v>69</v>
      </c>
      <c r="M179" s="102">
        <v>24</v>
      </c>
      <c r="N179" s="102">
        <v>11</v>
      </c>
      <c r="O179" s="102">
        <v>8</v>
      </c>
      <c r="P179" s="102">
        <v>2</v>
      </c>
      <c r="Q179" s="102">
        <v>1</v>
      </c>
      <c r="R179" s="102">
        <v>0</v>
      </c>
      <c r="S179" s="102">
        <v>25</v>
      </c>
      <c r="T179" s="102">
        <v>15</v>
      </c>
      <c r="U179" s="102">
        <f t="shared" si="42"/>
        <v>58</v>
      </c>
      <c r="V179" s="102">
        <f t="shared" si="43"/>
        <v>28</v>
      </c>
      <c r="W179" s="298" t="s">
        <v>69</v>
      </c>
      <c r="X179" s="102">
        <v>4</v>
      </c>
      <c r="Y179" s="102">
        <v>3</v>
      </c>
      <c r="Z179" s="102">
        <v>3</v>
      </c>
      <c r="AA179" s="102">
        <v>3</v>
      </c>
      <c r="AB179" s="102">
        <v>13</v>
      </c>
      <c r="AC179" s="102">
        <v>13</v>
      </c>
      <c r="AD179" s="102">
        <v>13</v>
      </c>
      <c r="AE179" s="102">
        <v>0</v>
      </c>
      <c r="AF179" s="102">
        <v>0</v>
      </c>
      <c r="AG179" s="102">
        <v>0</v>
      </c>
      <c r="AH179" s="102">
        <v>0</v>
      </c>
      <c r="AI179" s="98">
        <v>17</v>
      </c>
      <c r="AJ179" s="200">
        <v>17</v>
      </c>
      <c r="AK179" s="98">
        <v>1</v>
      </c>
      <c r="AL179" s="102">
        <v>3</v>
      </c>
      <c r="AM179" s="102">
        <v>3</v>
      </c>
      <c r="AN179" s="102"/>
    </row>
    <row r="180" spans="1:40" ht="14.5" customHeight="1" x14ac:dyDescent="0.3">
      <c r="A180" s="98" t="s">
        <v>71</v>
      </c>
      <c r="B180" s="98">
        <v>251</v>
      </c>
      <c r="C180" s="98">
        <v>135</v>
      </c>
      <c r="D180" s="98">
        <v>143</v>
      </c>
      <c r="E180" s="98">
        <v>73</v>
      </c>
      <c r="F180" s="98">
        <v>98</v>
      </c>
      <c r="G180" s="98">
        <v>53</v>
      </c>
      <c r="H180" s="98">
        <v>80</v>
      </c>
      <c r="I180" s="98">
        <v>38</v>
      </c>
      <c r="J180" s="20">
        <f t="shared" si="40"/>
        <v>572</v>
      </c>
      <c r="K180" s="20">
        <f t="shared" si="41"/>
        <v>299</v>
      </c>
      <c r="L180" s="298" t="s">
        <v>71</v>
      </c>
      <c r="M180" s="102">
        <v>60</v>
      </c>
      <c r="N180" s="102">
        <v>34</v>
      </c>
      <c r="O180" s="102">
        <v>36</v>
      </c>
      <c r="P180" s="102">
        <v>20</v>
      </c>
      <c r="Q180" s="102">
        <v>11</v>
      </c>
      <c r="R180" s="102">
        <v>8</v>
      </c>
      <c r="S180" s="102">
        <v>14</v>
      </c>
      <c r="T180" s="102">
        <v>8</v>
      </c>
      <c r="U180" s="102">
        <f t="shared" si="42"/>
        <v>121</v>
      </c>
      <c r="V180" s="102">
        <f t="shared" si="43"/>
        <v>70</v>
      </c>
      <c r="W180" s="298" t="s">
        <v>71</v>
      </c>
      <c r="X180" s="102">
        <v>7</v>
      </c>
      <c r="Y180" s="102">
        <v>6</v>
      </c>
      <c r="Z180" s="102">
        <v>5</v>
      </c>
      <c r="AA180" s="102">
        <v>5</v>
      </c>
      <c r="AB180" s="102">
        <v>23</v>
      </c>
      <c r="AC180" s="102">
        <v>23</v>
      </c>
      <c r="AD180" s="102">
        <v>19</v>
      </c>
      <c r="AE180" s="102">
        <v>4</v>
      </c>
      <c r="AF180" s="102">
        <v>0</v>
      </c>
      <c r="AG180" s="102">
        <v>0</v>
      </c>
      <c r="AH180" s="102">
        <v>0</v>
      </c>
      <c r="AI180" s="98">
        <v>36</v>
      </c>
      <c r="AJ180" s="200">
        <v>36</v>
      </c>
      <c r="AK180" s="98">
        <v>0</v>
      </c>
      <c r="AL180" s="102">
        <v>5</v>
      </c>
      <c r="AM180" s="102">
        <v>5</v>
      </c>
      <c r="AN180" s="102"/>
    </row>
    <row r="181" spans="1:40" ht="14.5" customHeight="1" x14ac:dyDescent="0.3">
      <c r="A181" s="98" t="s">
        <v>72</v>
      </c>
      <c r="B181" s="98">
        <v>421</v>
      </c>
      <c r="C181" s="98">
        <v>210</v>
      </c>
      <c r="D181" s="98">
        <v>329</v>
      </c>
      <c r="E181" s="98">
        <v>160</v>
      </c>
      <c r="F181" s="98">
        <v>276</v>
      </c>
      <c r="G181" s="98">
        <v>159</v>
      </c>
      <c r="H181" s="98">
        <v>278</v>
      </c>
      <c r="I181" s="98">
        <v>152</v>
      </c>
      <c r="J181" s="20">
        <f t="shared" si="40"/>
        <v>1304</v>
      </c>
      <c r="K181" s="20">
        <f t="shared" si="41"/>
        <v>681</v>
      </c>
      <c r="L181" s="298" t="s">
        <v>72</v>
      </c>
      <c r="M181" s="102">
        <v>34</v>
      </c>
      <c r="N181" s="102">
        <v>20</v>
      </c>
      <c r="O181" s="102">
        <v>50</v>
      </c>
      <c r="P181" s="102">
        <v>15</v>
      </c>
      <c r="Q181" s="102">
        <v>31</v>
      </c>
      <c r="R181" s="102">
        <v>13</v>
      </c>
      <c r="S181" s="102">
        <v>52</v>
      </c>
      <c r="T181" s="102">
        <v>33</v>
      </c>
      <c r="U181" s="102">
        <f t="shared" si="42"/>
        <v>167</v>
      </c>
      <c r="V181" s="102">
        <f t="shared" si="43"/>
        <v>81</v>
      </c>
      <c r="W181" s="298" t="s">
        <v>72</v>
      </c>
      <c r="X181" s="102">
        <v>11</v>
      </c>
      <c r="Y181" s="102">
        <v>10</v>
      </c>
      <c r="Z181" s="102">
        <v>8</v>
      </c>
      <c r="AA181" s="102">
        <v>8</v>
      </c>
      <c r="AB181" s="102">
        <v>37</v>
      </c>
      <c r="AC181" s="102">
        <v>36</v>
      </c>
      <c r="AD181" s="102">
        <v>33</v>
      </c>
      <c r="AE181" s="102">
        <v>3</v>
      </c>
      <c r="AF181" s="102">
        <v>0</v>
      </c>
      <c r="AG181" s="102">
        <v>0</v>
      </c>
      <c r="AH181" s="102">
        <v>0</v>
      </c>
      <c r="AI181" s="98">
        <v>67</v>
      </c>
      <c r="AJ181" s="200">
        <v>67</v>
      </c>
      <c r="AK181" s="98">
        <v>25</v>
      </c>
      <c r="AL181" s="102">
        <v>7</v>
      </c>
      <c r="AM181" s="102">
        <v>7</v>
      </c>
      <c r="AN181" s="102"/>
    </row>
    <row r="182" spans="1:40" ht="14.5" customHeight="1" x14ac:dyDescent="0.3">
      <c r="A182" s="98" t="s">
        <v>73</v>
      </c>
      <c r="B182" s="98">
        <v>58</v>
      </c>
      <c r="C182" s="98">
        <v>39</v>
      </c>
      <c r="D182" s="98">
        <v>55</v>
      </c>
      <c r="E182" s="98">
        <v>31</v>
      </c>
      <c r="F182" s="98">
        <v>48</v>
      </c>
      <c r="G182" s="98">
        <v>24</v>
      </c>
      <c r="H182" s="98">
        <v>38</v>
      </c>
      <c r="I182" s="98">
        <v>17</v>
      </c>
      <c r="J182" s="20">
        <f t="shared" si="40"/>
        <v>199</v>
      </c>
      <c r="K182" s="20">
        <f t="shared" si="41"/>
        <v>111</v>
      </c>
      <c r="L182" s="298" t="s">
        <v>73</v>
      </c>
      <c r="M182" s="102">
        <v>6</v>
      </c>
      <c r="N182" s="102">
        <v>4</v>
      </c>
      <c r="O182" s="102">
        <v>2</v>
      </c>
      <c r="P182" s="102">
        <v>2</v>
      </c>
      <c r="Q182" s="102">
        <v>4</v>
      </c>
      <c r="R182" s="102">
        <v>3</v>
      </c>
      <c r="S182" s="102">
        <v>0</v>
      </c>
      <c r="T182" s="102">
        <v>0</v>
      </c>
      <c r="U182" s="102">
        <f t="shared" si="42"/>
        <v>12</v>
      </c>
      <c r="V182" s="102">
        <f t="shared" si="43"/>
        <v>9</v>
      </c>
      <c r="W182" s="298" t="s">
        <v>73</v>
      </c>
      <c r="X182" s="102">
        <v>1</v>
      </c>
      <c r="Y182" s="102">
        <v>1</v>
      </c>
      <c r="Z182" s="102">
        <v>1</v>
      </c>
      <c r="AA182" s="102">
        <v>1</v>
      </c>
      <c r="AB182" s="102">
        <v>4</v>
      </c>
      <c r="AC182" s="102">
        <v>4</v>
      </c>
      <c r="AD182" s="102">
        <v>4</v>
      </c>
      <c r="AE182" s="102">
        <v>0</v>
      </c>
      <c r="AF182" s="102">
        <v>0</v>
      </c>
      <c r="AG182" s="102">
        <v>0</v>
      </c>
      <c r="AH182" s="102">
        <v>0</v>
      </c>
      <c r="AI182" s="98">
        <v>11</v>
      </c>
      <c r="AJ182" s="200">
        <v>11</v>
      </c>
      <c r="AK182" s="98">
        <v>1</v>
      </c>
      <c r="AL182" s="102">
        <v>1</v>
      </c>
      <c r="AM182" s="102">
        <v>1</v>
      </c>
      <c r="AN182" s="102"/>
    </row>
    <row r="183" spans="1:40" ht="14.5" customHeight="1" x14ac:dyDescent="0.3">
      <c r="A183" s="98"/>
      <c r="B183" s="98"/>
      <c r="C183" s="98"/>
      <c r="D183" s="98"/>
      <c r="E183" s="98"/>
      <c r="F183" s="98"/>
      <c r="G183" s="98"/>
      <c r="H183" s="98"/>
      <c r="I183" s="98"/>
      <c r="J183" s="20"/>
      <c r="K183" s="20"/>
      <c r="L183" s="298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298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98"/>
      <c r="AJ183" s="200">
        <f>SUM(AF183:AI183)</f>
        <v>0</v>
      </c>
      <c r="AK183" s="98"/>
      <c r="AL183" s="102"/>
      <c r="AM183" s="102"/>
      <c r="AN183" s="102"/>
    </row>
    <row r="184" spans="1:40" ht="14.5" customHeight="1" x14ac:dyDescent="0.3">
      <c r="A184" s="98"/>
      <c r="B184" s="98"/>
      <c r="C184" s="98"/>
      <c r="D184" s="98"/>
      <c r="E184" s="98"/>
      <c r="F184" s="98"/>
      <c r="G184" s="98"/>
      <c r="H184" s="98"/>
      <c r="I184" s="98"/>
      <c r="J184" s="20"/>
      <c r="K184" s="20"/>
      <c r="L184" s="298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298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98"/>
      <c r="AJ184" s="200">
        <f>SUM(AF184:AI184)</f>
        <v>0</v>
      </c>
      <c r="AK184" s="98"/>
      <c r="AL184" s="102"/>
      <c r="AM184" s="102"/>
      <c r="AN184" s="102"/>
    </row>
    <row r="185" spans="1:40" ht="14.5" customHeight="1" x14ac:dyDescent="0.3">
      <c r="A185" s="98"/>
      <c r="B185" s="98"/>
      <c r="C185" s="98"/>
      <c r="D185" s="98"/>
      <c r="E185" s="98"/>
      <c r="F185" s="98"/>
      <c r="G185" s="98"/>
      <c r="H185" s="98"/>
      <c r="I185" s="98"/>
      <c r="J185" s="20"/>
      <c r="K185" s="20"/>
      <c r="L185" s="298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298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98"/>
      <c r="AJ185" s="200">
        <f>SUM(AF185:AI185)</f>
        <v>0</v>
      </c>
      <c r="AK185" s="98"/>
      <c r="AL185" s="102"/>
      <c r="AM185" s="102"/>
      <c r="AN185" s="102"/>
    </row>
    <row r="186" spans="1:40" ht="14.5" customHeight="1" x14ac:dyDescent="0.3">
      <c r="A186" s="98"/>
      <c r="B186" s="98"/>
      <c r="C186" s="98"/>
      <c r="D186" s="98"/>
      <c r="E186" s="98"/>
      <c r="F186" s="98"/>
      <c r="G186" s="98"/>
      <c r="H186" s="98"/>
      <c r="I186" s="98"/>
      <c r="J186" s="20"/>
      <c r="K186" s="20"/>
      <c r="L186" s="298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298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98"/>
      <c r="AJ186" s="200">
        <f>SUM(AF186:AI186)</f>
        <v>0</v>
      </c>
      <c r="AK186" s="98"/>
      <c r="AL186" s="102"/>
      <c r="AM186" s="102"/>
      <c r="AN186" s="102"/>
    </row>
    <row r="187" spans="1:40" ht="14.5" customHeight="1" x14ac:dyDescent="0.25">
      <c r="A187" s="98"/>
      <c r="B187" s="98"/>
      <c r="C187" s="98"/>
      <c r="D187" s="98"/>
      <c r="E187" s="98"/>
      <c r="F187" s="98"/>
      <c r="G187" s="98"/>
      <c r="H187" s="98"/>
      <c r="I187" s="98"/>
      <c r="J187" s="102"/>
      <c r="K187" s="102"/>
      <c r="L187" s="298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298"/>
      <c r="X187" s="102"/>
      <c r="Y187" s="102"/>
      <c r="Z187" s="102"/>
      <c r="AA187" s="102"/>
      <c r="AB187" s="102"/>
      <c r="AC187" s="102"/>
      <c r="AD187" s="102"/>
      <c r="AE187" s="102"/>
      <c r="AF187" s="102">
        <f>SUM(AF169:AF186)</f>
        <v>0</v>
      </c>
      <c r="AG187" s="102">
        <f>SUM(AG169:AG186)</f>
        <v>0</v>
      </c>
      <c r="AH187" s="102">
        <f>SUM(AH169:AH186)</f>
        <v>0</v>
      </c>
      <c r="AI187" s="98"/>
      <c r="AJ187" s="200">
        <f>SUM(AF187:AI187)</f>
        <v>0</v>
      </c>
      <c r="AK187" s="98"/>
      <c r="AL187" s="102"/>
      <c r="AM187" s="102"/>
      <c r="AN187" s="102"/>
    </row>
    <row r="188" spans="1:40" x14ac:dyDescent="0.25">
      <c r="A188" s="205"/>
      <c r="B188" s="213"/>
      <c r="C188" s="213"/>
      <c r="D188" s="213"/>
      <c r="E188" s="213"/>
      <c r="F188" s="213"/>
      <c r="G188" s="213"/>
      <c r="H188" s="213"/>
      <c r="I188" s="213"/>
      <c r="J188" s="213"/>
      <c r="K188" s="213"/>
      <c r="L188" s="86"/>
      <c r="M188" s="213"/>
      <c r="N188" s="213"/>
      <c r="O188" s="213"/>
      <c r="P188" s="213"/>
      <c r="Q188" s="213"/>
      <c r="R188" s="213"/>
      <c r="S188" s="213"/>
      <c r="T188" s="213"/>
      <c r="U188" s="213"/>
      <c r="V188" s="213"/>
      <c r="W188" s="86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05"/>
      <c r="AJ188" s="205"/>
      <c r="AK188" s="205"/>
      <c r="AL188" s="213"/>
      <c r="AM188" s="213"/>
      <c r="AN188" s="213"/>
    </row>
  </sheetData>
  <mergeCells count="42">
    <mergeCell ref="L157:V157"/>
    <mergeCell ref="L126:V126"/>
    <mergeCell ref="L127:V127"/>
    <mergeCell ref="L156:V156"/>
    <mergeCell ref="W125:AL125"/>
    <mergeCell ref="W1:AL1"/>
    <mergeCell ref="W2:AL2"/>
    <mergeCell ref="W3:AL3"/>
    <mergeCell ref="W91:AL91"/>
    <mergeCell ref="W92:AL92"/>
    <mergeCell ref="L158:V158"/>
    <mergeCell ref="W33:AL33"/>
    <mergeCell ref="W157:AL157"/>
    <mergeCell ref="W158:AL158"/>
    <mergeCell ref="W93:AL93"/>
    <mergeCell ref="X61:AB61"/>
    <mergeCell ref="W55:AL55"/>
    <mergeCell ref="W56:AL56"/>
    <mergeCell ref="W57:AL57"/>
    <mergeCell ref="L125:V125"/>
    <mergeCell ref="L55:V55"/>
    <mergeCell ref="L56:V56"/>
    <mergeCell ref="L57:V57"/>
    <mergeCell ref="L91:V91"/>
    <mergeCell ref="L92:V92"/>
    <mergeCell ref="L93:V93"/>
    <mergeCell ref="L1:V1"/>
    <mergeCell ref="L2:V2"/>
    <mergeCell ref="L3:V3"/>
    <mergeCell ref="L33:V33"/>
    <mergeCell ref="L34:V34"/>
    <mergeCell ref="L35:V35"/>
    <mergeCell ref="X162:AB162"/>
    <mergeCell ref="X7:AB7"/>
    <mergeCell ref="W34:AL34"/>
    <mergeCell ref="W35:AL35"/>
    <mergeCell ref="X39:AB39"/>
    <mergeCell ref="X97:AB97"/>
    <mergeCell ref="X131:AB131"/>
    <mergeCell ref="W156:AL156"/>
    <mergeCell ref="W127:AL127"/>
    <mergeCell ref="W126:AL126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5" manualBreakCount="5">
    <brk id="32" max="16383" man="1"/>
    <brk id="54" max="16383" man="1"/>
    <brk id="90" max="16383" man="1"/>
    <brk id="124" max="16383" man="1"/>
    <brk id="155" max="16383" man="1"/>
  </rowBreaks>
  <colBreaks count="2" manualBreakCount="2">
    <brk id="11" max="1048575" man="1"/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C188"/>
  <sheetViews>
    <sheetView showGridLines="0" showZeros="0" tabSelected="1" zoomScale="75" workbookViewId="0">
      <pane xSplit="1" ySplit="8" topLeftCell="B52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1.453125" defaultRowHeight="13" x14ac:dyDescent="0.3"/>
  <cols>
    <col min="1" max="1" width="24.453125" style="28" customWidth="1"/>
    <col min="2" max="14" width="6.453125" style="28" customWidth="1"/>
    <col min="15" max="15" width="5.26953125" style="28" customWidth="1"/>
    <col min="16" max="16" width="8" style="221" customWidth="1"/>
    <col min="17" max="17" width="9.1796875" style="221" customWidth="1"/>
    <col min="18" max="18" width="27.453125" style="28" customWidth="1"/>
    <col min="19" max="26" width="6" style="28" customWidth="1"/>
    <col min="27" max="27" width="7" style="28" customWidth="1"/>
    <col min="28" max="32" width="6" style="28" customWidth="1"/>
    <col min="33" max="34" width="7" style="28" customWidth="1"/>
    <col min="35" max="35" width="27.1796875" style="389" customWidth="1"/>
    <col min="36" max="36" width="5" style="28" customWidth="1"/>
    <col min="37" max="42" width="4.453125" style="28" customWidth="1"/>
    <col min="43" max="43" width="5.453125" style="28" customWidth="1"/>
    <col min="44" max="44" width="6" style="28" customWidth="1"/>
    <col min="45" max="45" width="6" style="28" bestFit="1" customWidth="1"/>
    <col min="46" max="46" width="6.26953125" style="28" customWidth="1"/>
    <col min="47" max="47" width="6.26953125" style="36" customWidth="1"/>
    <col min="48" max="48" width="6.453125" style="36" customWidth="1"/>
    <col min="49" max="49" width="6.1796875" style="36" customWidth="1"/>
    <col min="50" max="50" width="6.453125" style="36" customWidth="1"/>
    <col min="51" max="51" width="6.81640625" style="36" customWidth="1"/>
    <col min="52" max="52" width="7.453125" style="36" customWidth="1"/>
    <col min="53" max="53" width="5.81640625" style="28" customWidth="1"/>
    <col min="54" max="54" width="6" style="28" customWidth="1"/>
    <col min="55" max="55" width="5" style="28" customWidth="1"/>
    <col min="56" max="16384" width="11.453125" style="28"/>
  </cols>
  <sheetData>
    <row r="1" spans="1:55" x14ac:dyDescent="0.3">
      <c r="A1" s="152" t="s">
        <v>239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220"/>
      <c r="Q1" s="220"/>
      <c r="R1" s="152" t="s">
        <v>240</v>
      </c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388" t="s">
        <v>249</v>
      </c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12"/>
      <c r="AV1" s="112"/>
      <c r="AW1" s="112"/>
      <c r="AX1" s="112"/>
      <c r="AY1" s="112"/>
      <c r="AZ1" s="112"/>
      <c r="BA1" s="152"/>
      <c r="BB1" s="29"/>
      <c r="BC1" s="29"/>
    </row>
    <row r="2" spans="1:55" x14ac:dyDescent="0.3">
      <c r="A2" s="152" t="s">
        <v>11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220"/>
      <c r="Q2" s="220"/>
      <c r="R2" s="152" t="s">
        <v>11</v>
      </c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388" t="s">
        <v>30</v>
      </c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12"/>
      <c r="AV2" s="112"/>
      <c r="AW2" s="112"/>
      <c r="AX2" s="112"/>
      <c r="AY2" s="112"/>
      <c r="AZ2" s="112"/>
      <c r="BA2" s="152"/>
      <c r="BB2" s="29"/>
      <c r="BC2" s="29"/>
    </row>
    <row r="3" spans="1:55" x14ac:dyDescent="0.3">
      <c r="A3" s="152" t="s">
        <v>149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220"/>
      <c r="Q3" s="220"/>
      <c r="R3" s="152" t="s">
        <v>149</v>
      </c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388" t="s">
        <v>149</v>
      </c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12"/>
      <c r="AV3" s="112"/>
      <c r="AW3" s="112"/>
      <c r="AX3" s="112"/>
      <c r="AY3" s="112"/>
      <c r="AZ3" s="112"/>
      <c r="BA3" s="152"/>
      <c r="BB3" s="29"/>
      <c r="BC3" s="29"/>
    </row>
    <row r="4" spans="1:55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36"/>
      <c r="AV4" s="236"/>
      <c r="AW4" s="236"/>
      <c r="AX4" s="112"/>
      <c r="AY4" s="112"/>
      <c r="AZ4" s="112"/>
      <c r="BA4" s="152"/>
    </row>
    <row r="5" spans="1:55" x14ac:dyDescent="0.3">
      <c r="A5" s="201" t="s">
        <v>322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22" t="s">
        <v>323</v>
      </c>
      <c r="O5" s="152"/>
      <c r="R5" s="201" t="s">
        <v>322</v>
      </c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22" t="s">
        <v>323</v>
      </c>
      <c r="AF5" s="152"/>
      <c r="AG5" s="200"/>
      <c r="AH5" s="200"/>
      <c r="AI5" s="390" t="s">
        <v>322</v>
      </c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36"/>
      <c r="AV5" s="236"/>
      <c r="AW5" s="236"/>
      <c r="AX5" s="237" t="s">
        <v>323</v>
      </c>
      <c r="AY5" s="112"/>
      <c r="AZ5" s="112"/>
      <c r="BA5" s="152"/>
    </row>
    <row r="6" spans="1:55" x14ac:dyDescent="0.3">
      <c r="A6" s="201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22"/>
      <c r="O6" s="152"/>
      <c r="R6" s="201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22"/>
      <c r="AF6" s="152"/>
      <c r="AG6" s="200"/>
      <c r="AH6" s="200"/>
      <c r="AI6" s="39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36"/>
      <c r="AV6" s="236"/>
      <c r="AW6" s="236"/>
      <c r="AX6" s="237"/>
      <c r="AY6" s="112"/>
      <c r="AZ6" s="112"/>
      <c r="BA6" s="200"/>
    </row>
    <row r="7" spans="1:55" ht="16.5" customHeight="1" x14ac:dyDescent="0.25">
      <c r="A7" s="96"/>
      <c r="B7" s="281" t="s">
        <v>353</v>
      </c>
      <c r="C7" s="282"/>
      <c r="D7" s="281" t="s">
        <v>354</v>
      </c>
      <c r="E7" s="282"/>
      <c r="F7" s="281" t="s">
        <v>355</v>
      </c>
      <c r="G7" s="282"/>
      <c r="H7" s="281" t="s">
        <v>356</v>
      </c>
      <c r="I7" s="282"/>
      <c r="J7" s="281" t="s">
        <v>357</v>
      </c>
      <c r="K7" s="282"/>
      <c r="L7" s="281" t="s">
        <v>358</v>
      </c>
      <c r="M7" s="282"/>
      <c r="N7" s="281" t="s">
        <v>359</v>
      </c>
      <c r="O7" s="282"/>
      <c r="P7" s="279" t="s">
        <v>324</v>
      </c>
      <c r="Q7" s="280"/>
      <c r="R7" s="96"/>
      <c r="S7" s="281" t="s">
        <v>353</v>
      </c>
      <c r="T7" s="282"/>
      <c r="U7" s="281" t="s">
        <v>354</v>
      </c>
      <c r="V7" s="282"/>
      <c r="W7" s="281" t="s">
        <v>355</v>
      </c>
      <c r="X7" s="282"/>
      <c r="Y7" s="281" t="s">
        <v>356</v>
      </c>
      <c r="Z7" s="282"/>
      <c r="AA7" s="281" t="s">
        <v>357</v>
      </c>
      <c r="AB7" s="282"/>
      <c r="AC7" s="281" t="s">
        <v>358</v>
      </c>
      <c r="AD7" s="282"/>
      <c r="AE7" s="281" t="s">
        <v>359</v>
      </c>
      <c r="AF7" s="282"/>
      <c r="AG7" s="281" t="s">
        <v>324</v>
      </c>
      <c r="AH7" s="282"/>
      <c r="AI7" s="391"/>
      <c r="AJ7" s="462" t="s">
        <v>360</v>
      </c>
      <c r="AK7" s="463"/>
      <c r="AL7" s="463"/>
      <c r="AM7" s="463"/>
      <c r="AN7" s="463"/>
      <c r="AO7" s="463"/>
      <c r="AP7" s="463"/>
      <c r="AQ7" s="464"/>
      <c r="AR7" s="355" t="s">
        <v>7</v>
      </c>
      <c r="AS7" s="118"/>
      <c r="AT7" s="117"/>
      <c r="AU7" s="306" t="s">
        <v>527</v>
      </c>
      <c r="AV7" s="360"/>
      <c r="AW7" s="118"/>
      <c r="AX7" s="247"/>
      <c r="AY7" s="117"/>
      <c r="AZ7" s="361" t="s">
        <v>528</v>
      </c>
      <c r="BA7" s="306" t="s">
        <v>529</v>
      </c>
      <c r="BB7" s="355"/>
      <c r="BC7" s="362">
        <v>0</v>
      </c>
    </row>
    <row r="8" spans="1:55" ht="25.5" customHeight="1" x14ac:dyDescent="0.25">
      <c r="A8" s="285" t="s">
        <v>21</v>
      </c>
      <c r="B8" s="283" t="s">
        <v>375</v>
      </c>
      <c r="C8" s="283" t="s">
        <v>330</v>
      </c>
      <c r="D8" s="283" t="s">
        <v>375</v>
      </c>
      <c r="E8" s="283" t="s">
        <v>330</v>
      </c>
      <c r="F8" s="283" t="s">
        <v>375</v>
      </c>
      <c r="G8" s="283" t="s">
        <v>330</v>
      </c>
      <c r="H8" s="283" t="s">
        <v>375</v>
      </c>
      <c r="I8" s="283" t="s">
        <v>330</v>
      </c>
      <c r="J8" s="283" t="s">
        <v>375</v>
      </c>
      <c r="K8" s="283" t="s">
        <v>330</v>
      </c>
      <c r="L8" s="283" t="s">
        <v>375</v>
      </c>
      <c r="M8" s="283" t="s">
        <v>330</v>
      </c>
      <c r="N8" s="283" t="s">
        <v>375</v>
      </c>
      <c r="O8" s="283" t="s">
        <v>330</v>
      </c>
      <c r="P8" s="286" t="s">
        <v>375</v>
      </c>
      <c r="Q8" s="286" t="s">
        <v>330</v>
      </c>
      <c r="R8" s="285" t="s">
        <v>21</v>
      </c>
      <c r="S8" s="283" t="s">
        <v>375</v>
      </c>
      <c r="T8" s="283" t="s">
        <v>330</v>
      </c>
      <c r="U8" s="283" t="s">
        <v>375</v>
      </c>
      <c r="V8" s="283" t="s">
        <v>330</v>
      </c>
      <c r="W8" s="283" t="s">
        <v>375</v>
      </c>
      <c r="X8" s="283" t="s">
        <v>330</v>
      </c>
      <c r="Y8" s="283" t="s">
        <v>375</v>
      </c>
      <c r="Z8" s="283" t="s">
        <v>330</v>
      </c>
      <c r="AA8" s="283" t="s">
        <v>375</v>
      </c>
      <c r="AB8" s="283" t="s">
        <v>330</v>
      </c>
      <c r="AC8" s="283" t="s">
        <v>375</v>
      </c>
      <c r="AD8" s="283" t="s">
        <v>330</v>
      </c>
      <c r="AE8" s="283" t="s">
        <v>375</v>
      </c>
      <c r="AF8" s="283" t="s">
        <v>330</v>
      </c>
      <c r="AG8" s="283" t="s">
        <v>375</v>
      </c>
      <c r="AH8" s="283" t="s">
        <v>330</v>
      </c>
      <c r="AI8" s="392" t="s">
        <v>21</v>
      </c>
      <c r="AJ8" s="284" t="s">
        <v>353</v>
      </c>
      <c r="AK8" s="284" t="s">
        <v>361</v>
      </c>
      <c r="AL8" s="284" t="s">
        <v>362</v>
      </c>
      <c r="AM8" s="284" t="s">
        <v>363</v>
      </c>
      <c r="AN8" s="284" t="s">
        <v>364</v>
      </c>
      <c r="AO8" s="284" t="s">
        <v>365</v>
      </c>
      <c r="AP8" s="284" t="s">
        <v>366</v>
      </c>
      <c r="AQ8" s="283" t="s">
        <v>331</v>
      </c>
      <c r="AR8" s="254" t="s">
        <v>535</v>
      </c>
      <c r="AS8" s="387" t="s">
        <v>542</v>
      </c>
      <c r="AT8" s="253" t="s">
        <v>543</v>
      </c>
      <c r="AU8" s="365" t="s">
        <v>538</v>
      </c>
      <c r="AV8" s="253" t="s">
        <v>539</v>
      </c>
      <c r="AW8" s="253" t="s">
        <v>346</v>
      </c>
      <c r="AX8" s="253" t="s">
        <v>4</v>
      </c>
      <c r="AY8" s="366" t="s">
        <v>541</v>
      </c>
      <c r="AZ8" s="367" t="s">
        <v>158</v>
      </c>
      <c r="BA8" s="368" t="s">
        <v>175</v>
      </c>
      <c r="BB8" s="307" t="s">
        <v>170</v>
      </c>
      <c r="BC8" s="368" t="s">
        <v>176</v>
      </c>
    </row>
    <row r="9" spans="1:55" x14ac:dyDescent="0.3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  <c r="Q9" s="99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393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110"/>
      <c r="AV9" s="110"/>
      <c r="AW9" s="110"/>
      <c r="AX9" s="110"/>
      <c r="AY9" s="110"/>
      <c r="AZ9" s="241"/>
      <c r="BA9" s="207"/>
      <c r="BB9" s="13"/>
      <c r="BC9" s="10"/>
    </row>
    <row r="10" spans="1:55" s="57" customFormat="1" x14ac:dyDescent="0.3">
      <c r="A10" s="12" t="s">
        <v>332</v>
      </c>
      <c r="B10" s="12">
        <f>SUM(B12:B30)</f>
        <v>9234</v>
      </c>
      <c r="C10" s="12">
        <f t="shared" ref="C10:Q10" si="0">SUM(C12:C30)</f>
        <v>5030</v>
      </c>
      <c r="D10" s="12">
        <f t="shared" si="0"/>
        <v>3163</v>
      </c>
      <c r="E10" s="12">
        <f t="shared" si="0"/>
        <v>1855</v>
      </c>
      <c r="F10" s="12">
        <f t="shared" si="0"/>
        <v>1818</v>
      </c>
      <c r="G10" s="12">
        <f t="shared" si="0"/>
        <v>745</v>
      </c>
      <c r="H10" s="12">
        <f t="shared" si="0"/>
        <v>1435</v>
      </c>
      <c r="I10" s="12">
        <f t="shared" si="0"/>
        <v>749</v>
      </c>
      <c r="J10" s="12">
        <f t="shared" si="0"/>
        <v>6084</v>
      </c>
      <c r="K10" s="12">
        <f t="shared" si="0"/>
        <v>3405</v>
      </c>
      <c r="L10" s="12">
        <f t="shared" si="0"/>
        <v>1116</v>
      </c>
      <c r="M10" s="12">
        <f t="shared" si="0"/>
        <v>427</v>
      </c>
      <c r="N10" s="12">
        <f t="shared" si="0"/>
        <v>1441</v>
      </c>
      <c r="O10" s="12">
        <f t="shared" si="0"/>
        <v>597</v>
      </c>
      <c r="P10" s="12">
        <f t="shared" si="0"/>
        <v>24291</v>
      </c>
      <c r="Q10" s="12">
        <f t="shared" si="0"/>
        <v>12808</v>
      </c>
      <c r="R10" s="12" t="s">
        <v>332</v>
      </c>
      <c r="S10" s="12">
        <f>SUM(S12:S30)</f>
        <v>420</v>
      </c>
      <c r="T10" s="12">
        <f t="shared" ref="T10:BC10" si="1">SUM(T12:T30)</f>
        <v>218</v>
      </c>
      <c r="U10" s="12">
        <f t="shared" si="1"/>
        <v>132</v>
      </c>
      <c r="V10" s="12">
        <f t="shared" si="1"/>
        <v>74</v>
      </c>
      <c r="W10" s="12">
        <f t="shared" si="1"/>
        <v>68</v>
      </c>
      <c r="X10" s="12">
        <f t="shared" si="1"/>
        <v>26</v>
      </c>
      <c r="Y10" s="12">
        <f t="shared" si="1"/>
        <v>83</v>
      </c>
      <c r="Z10" s="12">
        <f t="shared" si="1"/>
        <v>40</v>
      </c>
      <c r="AA10" s="12">
        <f t="shared" si="1"/>
        <v>994</v>
      </c>
      <c r="AB10" s="12">
        <f t="shared" si="1"/>
        <v>513</v>
      </c>
      <c r="AC10" s="12">
        <f t="shared" si="1"/>
        <v>208</v>
      </c>
      <c r="AD10" s="12">
        <f t="shared" si="1"/>
        <v>76</v>
      </c>
      <c r="AE10" s="12">
        <f t="shared" si="1"/>
        <v>335</v>
      </c>
      <c r="AF10" s="12">
        <f t="shared" si="1"/>
        <v>112</v>
      </c>
      <c r="AG10" s="12">
        <f t="shared" si="1"/>
        <v>2240</v>
      </c>
      <c r="AH10" s="12">
        <f t="shared" si="1"/>
        <v>1059</v>
      </c>
      <c r="AI10" s="394" t="s">
        <v>332</v>
      </c>
      <c r="AJ10" s="12">
        <f t="shared" si="1"/>
        <v>235</v>
      </c>
      <c r="AK10" s="12">
        <f t="shared" si="1"/>
        <v>107</v>
      </c>
      <c r="AL10" s="12">
        <f t="shared" si="1"/>
        <v>54</v>
      </c>
      <c r="AM10" s="12">
        <f t="shared" si="1"/>
        <v>50</v>
      </c>
      <c r="AN10" s="12">
        <f t="shared" si="1"/>
        <v>173</v>
      </c>
      <c r="AO10" s="12">
        <f t="shared" si="1"/>
        <v>57</v>
      </c>
      <c r="AP10" s="12">
        <f t="shared" si="1"/>
        <v>71</v>
      </c>
      <c r="AQ10" s="12">
        <f t="shared" si="1"/>
        <v>747</v>
      </c>
      <c r="AR10" s="12">
        <f t="shared" si="1"/>
        <v>799</v>
      </c>
      <c r="AS10" s="12">
        <f t="shared" si="1"/>
        <v>753</v>
      </c>
      <c r="AT10" s="12">
        <f t="shared" si="1"/>
        <v>46</v>
      </c>
      <c r="AU10" s="12">
        <f t="shared" si="1"/>
        <v>0</v>
      </c>
      <c r="AV10" s="12">
        <f t="shared" si="1"/>
        <v>0</v>
      </c>
      <c r="AW10" s="12">
        <f t="shared" si="1"/>
        <v>0</v>
      </c>
      <c r="AX10" s="12">
        <f t="shared" si="1"/>
        <v>2140</v>
      </c>
      <c r="AY10" s="12">
        <f t="shared" si="1"/>
        <v>2140</v>
      </c>
      <c r="AZ10" s="12">
        <f t="shared" si="1"/>
        <v>309</v>
      </c>
      <c r="BA10" s="12">
        <f t="shared" si="1"/>
        <v>170</v>
      </c>
      <c r="BB10" s="12">
        <f t="shared" si="1"/>
        <v>166</v>
      </c>
      <c r="BC10" s="12">
        <f t="shared" si="1"/>
        <v>4</v>
      </c>
    </row>
    <row r="11" spans="1:55" x14ac:dyDescent="0.3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9"/>
      <c r="Q11" s="99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393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110"/>
      <c r="AV11" s="110"/>
      <c r="AW11" s="110"/>
      <c r="AX11" s="110"/>
      <c r="AY11" s="110"/>
      <c r="AZ11" s="110"/>
      <c r="BA11" s="98"/>
      <c r="BB11" s="13"/>
      <c r="BC11" s="13"/>
    </row>
    <row r="12" spans="1:55" ht="15" customHeight="1" x14ac:dyDescent="0.3">
      <c r="A12" s="98" t="s">
        <v>112</v>
      </c>
      <c r="B12" s="98">
        <v>1196</v>
      </c>
      <c r="C12" s="98">
        <v>644</v>
      </c>
      <c r="D12" s="98">
        <v>399</v>
      </c>
      <c r="E12" s="98">
        <v>213</v>
      </c>
      <c r="F12" s="98">
        <v>119</v>
      </c>
      <c r="G12" s="98">
        <v>55</v>
      </c>
      <c r="H12" s="98">
        <v>156</v>
      </c>
      <c r="I12" s="98">
        <v>78</v>
      </c>
      <c r="J12" s="98">
        <v>1206</v>
      </c>
      <c r="K12" s="98">
        <v>656</v>
      </c>
      <c r="L12" s="98">
        <v>85</v>
      </c>
      <c r="M12" s="98">
        <v>35</v>
      </c>
      <c r="N12" s="98">
        <v>95</v>
      </c>
      <c r="O12" s="98">
        <v>29</v>
      </c>
      <c r="P12" s="99">
        <f t="shared" ref="P12:Q14" si="2">B12+D12+F12+H12+J12+L12+N12</f>
        <v>3256</v>
      </c>
      <c r="Q12" s="99">
        <f t="shared" si="2"/>
        <v>1710</v>
      </c>
      <c r="R12" s="98" t="s">
        <v>112</v>
      </c>
      <c r="S12" s="98">
        <v>31</v>
      </c>
      <c r="T12" s="98">
        <v>15</v>
      </c>
      <c r="U12" s="98">
        <v>4</v>
      </c>
      <c r="V12" s="98">
        <v>1</v>
      </c>
      <c r="W12" s="98">
        <v>7</v>
      </c>
      <c r="X12" s="98">
        <v>2</v>
      </c>
      <c r="Y12" s="98">
        <v>3</v>
      </c>
      <c r="Z12" s="98">
        <v>2</v>
      </c>
      <c r="AA12" s="98">
        <v>202</v>
      </c>
      <c r="AB12" s="98">
        <v>102</v>
      </c>
      <c r="AC12" s="98">
        <v>14</v>
      </c>
      <c r="AD12" s="98">
        <v>7</v>
      </c>
      <c r="AE12" s="98">
        <v>22</v>
      </c>
      <c r="AF12" s="98">
        <v>6</v>
      </c>
      <c r="AG12" s="12">
        <f t="shared" ref="AG12:AH14" si="3">S12+U12+W12+Y12+AA12+AC12+AE12</f>
        <v>283</v>
      </c>
      <c r="AH12" s="12">
        <f t="shared" si="3"/>
        <v>135</v>
      </c>
      <c r="AI12" s="400" t="s">
        <v>112</v>
      </c>
      <c r="AJ12" s="98">
        <v>33</v>
      </c>
      <c r="AK12" s="98">
        <v>12</v>
      </c>
      <c r="AL12" s="98">
        <v>5</v>
      </c>
      <c r="AM12" s="98">
        <v>4</v>
      </c>
      <c r="AN12" s="98">
        <v>28</v>
      </c>
      <c r="AO12" s="98">
        <v>8</v>
      </c>
      <c r="AP12" s="98">
        <v>6</v>
      </c>
      <c r="AQ12" s="98">
        <v>96</v>
      </c>
      <c r="AR12" s="98">
        <v>104</v>
      </c>
      <c r="AS12" s="98">
        <v>83</v>
      </c>
      <c r="AT12" s="98">
        <v>21</v>
      </c>
      <c r="AU12" s="110">
        <v>0</v>
      </c>
      <c r="AV12" s="110">
        <v>0</v>
      </c>
      <c r="AW12" s="110">
        <v>0</v>
      </c>
      <c r="AX12" s="110">
        <v>272</v>
      </c>
      <c r="AY12" s="110">
        <v>272</v>
      </c>
      <c r="AZ12" s="98">
        <v>28</v>
      </c>
      <c r="BA12" s="98">
        <f>+BB12+BC12</f>
        <v>27</v>
      </c>
      <c r="BB12" s="98">
        <v>27</v>
      </c>
      <c r="BC12" s="13"/>
    </row>
    <row r="13" spans="1:55" ht="15" customHeight="1" x14ac:dyDescent="0.3">
      <c r="A13" s="98" t="s">
        <v>13</v>
      </c>
      <c r="B13" s="98">
        <v>597</v>
      </c>
      <c r="C13" s="98">
        <v>346</v>
      </c>
      <c r="D13" s="98">
        <v>124</v>
      </c>
      <c r="E13" s="98">
        <v>78</v>
      </c>
      <c r="F13" s="98">
        <v>125</v>
      </c>
      <c r="G13" s="98">
        <v>83</v>
      </c>
      <c r="H13" s="98">
        <v>60</v>
      </c>
      <c r="I13" s="98">
        <v>31</v>
      </c>
      <c r="J13" s="98">
        <v>331</v>
      </c>
      <c r="K13" s="98">
        <v>201</v>
      </c>
      <c r="L13" s="98">
        <v>39</v>
      </c>
      <c r="M13" s="98">
        <v>6</v>
      </c>
      <c r="N13" s="98">
        <v>79</v>
      </c>
      <c r="O13" s="98">
        <v>36</v>
      </c>
      <c r="P13" s="99">
        <f t="shared" si="2"/>
        <v>1355</v>
      </c>
      <c r="Q13" s="99">
        <f t="shared" si="2"/>
        <v>781</v>
      </c>
      <c r="R13" s="98" t="s">
        <v>13</v>
      </c>
      <c r="S13" s="98">
        <v>20</v>
      </c>
      <c r="T13" s="98">
        <v>13</v>
      </c>
      <c r="U13" s="98">
        <v>9</v>
      </c>
      <c r="V13" s="98">
        <v>4</v>
      </c>
      <c r="W13" s="98">
        <v>7</v>
      </c>
      <c r="X13" s="98">
        <v>3</v>
      </c>
      <c r="Y13" s="98">
        <v>1</v>
      </c>
      <c r="Z13" s="98">
        <v>0</v>
      </c>
      <c r="AA13" s="98">
        <v>43</v>
      </c>
      <c r="AB13" s="98">
        <v>28</v>
      </c>
      <c r="AC13" s="98">
        <v>13</v>
      </c>
      <c r="AD13" s="98">
        <v>4</v>
      </c>
      <c r="AE13" s="98">
        <v>19</v>
      </c>
      <c r="AF13" s="98">
        <v>6</v>
      </c>
      <c r="AG13" s="12">
        <f t="shared" si="3"/>
        <v>112</v>
      </c>
      <c r="AH13" s="12">
        <f t="shared" si="3"/>
        <v>58</v>
      </c>
      <c r="AI13" s="400" t="s">
        <v>13</v>
      </c>
      <c r="AJ13" s="98">
        <v>18</v>
      </c>
      <c r="AK13" s="98">
        <v>8</v>
      </c>
      <c r="AL13" s="98">
        <v>6</v>
      </c>
      <c r="AM13" s="98">
        <v>4</v>
      </c>
      <c r="AN13" s="98">
        <v>11</v>
      </c>
      <c r="AO13" s="98">
        <v>4</v>
      </c>
      <c r="AP13" s="98">
        <v>6</v>
      </c>
      <c r="AQ13" s="98">
        <v>57</v>
      </c>
      <c r="AR13" s="98">
        <v>56</v>
      </c>
      <c r="AS13" s="98">
        <v>56</v>
      </c>
      <c r="AT13" s="98">
        <v>0</v>
      </c>
      <c r="AU13" s="110">
        <v>0</v>
      </c>
      <c r="AV13" s="110">
        <v>0</v>
      </c>
      <c r="AW13" s="110">
        <v>0</v>
      </c>
      <c r="AX13" s="110">
        <v>155</v>
      </c>
      <c r="AY13" s="110">
        <v>155</v>
      </c>
      <c r="AZ13" s="98">
        <v>13</v>
      </c>
      <c r="BA13" s="98">
        <f t="shared" ref="BA13:BA28" si="4">+BB13+BC13</f>
        <v>13</v>
      </c>
      <c r="BB13" s="98">
        <v>13</v>
      </c>
      <c r="BC13" s="13"/>
    </row>
    <row r="14" spans="1:55" ht="15" customHeight="1" x14ac:dyDescent="0.3">
      <c r="A14" s="98" t="s">
        <v>513</v>
      </c>
      <c r="B14" s="98">
        <v>3678</v>
      </c>
      <c r="C14" s="98">
        <v>2069</v>
      </c>
      <c r="D14" s="98">
        <v>1293</v>
      </c>
      <c r="E14" s="98">
        <v>791</v>
      </c>
      <c r="F14" s="98">
        <v>1385</v>
      </c>
      <c r="G14" s="98">
        <v>521</v>
      </c>
      <c r="H14" s="98">
        <v>375</v>
      </c>
      <c r="I14" s="98">
        <v>210</v>
      </c>
      <c r="J14" s="98">
        <v>2480</v>
      </c>
      <c r="K14" s="98">
        <v>1392</v>
      </c>
      <c r="L14" s="98">
        <v>874</v>
      </c>
      <c r="M14" s="98">
        <v>356</v>
      </c>
      <c r="N14" s="98">
        <v>669</v>
      </c>
      <c r="O14" s="98">
        <v>276</v>
      </c>
      <c r="P14" s="99">
        <f t="shared" si="2"/>
        <v>10754</v>
      </c>
      <c r="Q14" s="99">
        <f t="shared" si="2"/>
        <v>5615</v>
      </c>
      <c r="R14" s="98" t="s">
        <v>513</v>
      </c>
      <c r="S14" s="98">
        <v>172</v>
      </c>
      <c r="T14" s="98">
        <v>86</v>
      </c>
      <c r="U14" s="98">
        <v>49</v>
      </c>
      <c r="V14" s="98">
        <v>30</v>
      </c>
      <c r="W14" s="98">
        <v>52</v>
      </c>
      <c r="X14" s="98">
        <v>20</v>
      </c>
      <c r="Y14" s="98">
        <v>6</v>
      </c>
      <c r="Z14" s="98">
        <v>3</v>
      </c>
      <c r="AA14" s="98">
        <v>449</v>
      </c>
      <c r="AB14" s="98">
        <v>235</v>
      </c>
      <c r="AC14" s="98">
        <v>149</v>
      </c>
      <c r="AD14" s="98">
        <v>53</v>
      </c>
      <c r="AE14" s="98">
        <v>147</v>
      </c>
      <c r="AF14" s="98">
        <v>41</v>
      </c>
      <c r="AG14" s="12">
        <f t="shared" si="3"/>
        <v>1024</v>
      </c>
      <c r="AH14" s="12">
        <f t="shared" si="3"/>
        <v>468</v>
      </c>
      <c r="AI14" s="400" t="s">
        <v>513</v>
      </c>
      <c r="AJ14" s="98">
        <v>97</v>
      </c>
      <c r="AK14" s="98">
        <v>45</v>
      </c>
      <c r="AL14" s="98">
        <v>34</v>
      </c>
      <c r="AM14" s="98">
        <v>18</v>
      </c>
      <c r="AN14" s="98">
        <v>76</v>
      </c>
      <c r="AO14" s="98">
        <v>36</v>
      </c>
      <c r="AP14" s="98">
        <v>31</v>
      </c>
      <c r="AQ14" s="98">
        <v>337</v>
      </c>
      <c r="AR14" s="98">
        <v>359</v>
      </c>
      <c r="AS14" s="98">
        <v>344</v>
      </c>
      <c r="AT14" s="98">
        <v>15</v>
      </c>
      <c r="AU14" s="110">
        <v>0</v>
      </c>
      <c r="AV14" s="110">
        <v>0</v>
      </c>
      <c r="AW14" s="110">
        <v>0</v>
      </c>
      <c r="AX14" s="110">
        <v>1048</v>
      </c>
      <c r="AY14" s="110">
        <v>1048</v>
      </c>
      <c r="AZ14" s="98">
        <v>183</v>
      </c>
      <c r="BA14" s="98">
        <f t="shared" si="4"/>
        <v>69</v>
      </c>
      <c r="BB14" s="98">
        <v>69</v>
      </c>
      <c r="BC14" s="13"/>
    </row>
    <row r="15" spans="1:55" ht="15" customHeight="1" x14ac:dyDescent="0.3">
      <c r="A15" s="98" t="s">
        <v>107</v>
      </c>
      <c r="B15" s="98">
        <v>240</v>
      </c>
      <c r="C15" s="98">
        <v>114</v>
      </c>
      <c r="D15" s="98">
        <v>36</v>
      </c>
      <c r="E15" s="98">
        <v>22</v>
      </c>
      <c r="F15" s="98">
        <v>32</v>
      </c>
      <c r="G15" s="98">
        <v>17</v>
      </c>
      <c r="H15" s="98">
        <v>45</v>
      </c>
      <c r="I15" s="98">
        <v>20</v>
      </c>
      <c r="J15" s="98">
        <v>169</v>
      </c>
      <c r="K15" s="98">
        <v>94</v>
      </c>
      <c r="L15" s="98">
        <v>6</v>
      </c>
      <c r="M15" s="98">
        <v>0</v>
      </c>
      <c r="N15" s="98">
        <v>19</v>
      </c>
      <c r="O15" s="98">
        <v>10</v>
      </c>
      <c r="P15" s="99">
        <f t="shared" ref="P15:P30" si="5">B15+D15+F15+H15+J15+L15+N15</f>
        <v>547</v>
      </c>
      <c r="Q15" s="99">
        <f t="shared" ref="Q15:Q30" si="6">C15+E15+G15+I15+K15+M15+O15</f>
        <v>277</v>
      </c>
      <c r="R15" s="98" t="s">
        <v>107</v>
      </c>
      <c r="S15" s="98">
        <v>2</v>
      </c>
      <c r="T15" s="98">
        <v>2</v>
      </c>
      <c r="U15" s="98">
        <v>1</v>
      </c>
      <c r="V15" s="98">
        <v>1</v>
      </c>
      <c r="W15" s="98">
        <v>2</v>
      </c>
      <c r="X15" s="98">
        <v>1</v>
      </c>
      <c r="Y15" s="98">
        <v>2</v>
      </c>
      <c r="Z15" s="98">
        <v>0</v>
      </c>
      <c r="AA15" s="98">
        <v>10</v>
      </c>
      <c r="AB15" s="98">
        <v>7</v>
      </c>
      <c r="AC15" s="98">
        <v>0</v>
      </c>
      <c r="AD15" s="98">
        <v>0</v>
      </c>
      <c r="AE15" s="98">
        <v>7</v>
      </c>
      <c r="AF15" s="98">
        <v>4</v>
      </c>
      <c r="AG15" s="12">
        <f t="shared" ref="AG15:AG30" si="7">S15+U15+W15+Y15+AA15+AC15+AE15</f>
        <v>24</v>
      </c>
      <c r="AH15" s="12">
        <f t="shared" ref="AH15:AH30" si="8">T15+V15+X15+Z15+AB15+AD15+AF15</f>
        <v>15</v>
      </c>
      <c r="AI15" s="393" t="s">
        <v>107</v>
      </c>
      <c r="AJ15" s="98">
        <v>6</v>
      </c>
      <c r="AK15" s="98">
        <v>2</v>
      </c>
      <c r="AL15" s="98">
        <v>2</v>
      </c>
      <c r="AM15" s="98">
        <v>1</v>
      </c>
      <c r="AN15" s="98">
        <v>4</v>
      </c>
      <c r="AO15" s="98">
        <v>1</v>
      </c>
      <c r="AP15" s="98">
        <v>2</v>
      </c>
      <c r="AQ15" s="98">
        <v>18</v>
      </c>
      <c r="AR15" s="98">
        <v>16</v>
      </c>
      <c r="AS15" s="98">
        <v>13</v>
      </c>
      <c r="AT15" s="98">
        <v>3</v>
      </c>
      <c r="AU15" s="110">
        <v>0</v>
      </c>
      <c r="AV15" s="110">
        <v>0</v>
      </c>
      <c r="AW15" s="110">
        <v>0</v>
      </c>
      <c r="AX15" s="110">
        <v>43</v>
      </c>
      <c r="AY15" s="110">
        <v>43</v>
      </c>
      <c r="AZ15" s="98">
        <v>11</v>
      </c>
      <c r="BA15" s="98">
        <f t="shared" si="4"/>
        <v>3</v>
      </c>
      <c r="BB15" s="98">
        <v>3</v>
      </c>
      <c r="BC15" s="13"/>
    </row>
    <row r="16" spans="1:55" ht="15" customHeight="1" x14ac:dyDescent="0.3">
      <c r="A16" s="98" t="s">
        <v>108</v>
      </c>
      <c r="B16" s="98">
        <v>743</v>
      </c>
      <c r="C16" s="98">
        <v>424</v>
      </c>
      <c r="D16" s="98">
        <v>134</v>
      </c>
      <c r="E16" s="98">
        <v>81</v>
      </c>
      <c r="F16" s="98">
        <v>44</v>
      </c>
      <c r="G16" s="98">
        <v>24</v>
      </c>
      <c r="H16" s="98">
        <v>234</v>
      </c>
      <c r="I16" s="98">
        <v>128</v>
      </c>
      <c r="J16" s="98">
        <v>419</v>
      </c>
      <c r="K16" s="98">
        <v>242</v>
      </c>
      <c r="L16" s="98">
        <v>23</v>
      </c>
      <c r="M16" s="98">
        <v>6</v>
      </c>
      <c r="N16" s="98">
        <v>79</v>
      </c>
      <c r="O16" s="98">
        <v>31</v>
      </c>
      <c r="P16" s="99">
        <f t="shared" si="5"/>
        <v>1676</v>
      </c>
      <c r="Q16" s="99">
        <f t="shared" si="6"/>
        <v>936</v>
      </c>
      <c r="R16" s="98" t="s">
        <v>108</v>
      </c>
      <c r="S16" s="98">
        <v>31</v>
      </c>
      <c r="T16" s="98">
        <v>15</v>
      </c>
      <c r="U16" s="98">
        <v>0</v>
      </c>
      <c r="V16" s="98">
        <v>0</v>
      </c>
      <c r="W16" s="98">
        <v>0</v>
      </c>
      <c r="X16" s="98">
        <v>0</v>
      </c>
      <c r="Y16" s="98">
        <v>18</v>
      </c>
      <c r="Z16" s="98">
        <v>9</v>
      </c>
      <c r="AA16" s="98">
        <v>52</v>
      </c>
      <c r="AB16" s="98">
        <v>22</v>
      </c>
      <c r="AC16" s="98">
        <v>9</v>
      </c>
      <c r="AD16" s="98">
        <v>5</v>
      </c>
      <c r="AE16" s="98">
        <v>19</v>
      </c>
      <c r="AF16" s="98">
        <v>8</v>
      </c>
      <c r="AG16" s="12">
        <f t="shared" si="7"/>
        <v>129</v>
      </c>
      <c r="AH16" s="12">
        <f t="shared" si="8"/>
        <v>59</v>
      </c>
      <c r="AI16" s="393" t="s">
        <v>108</v>
      </c>
      <c r="AJ16" s="98">
        <v>17</v>
      </c>
      <c r="AK16" s="98">
        <v>7</v>
      </c>
      <c r="AL16" s="98">
        <v>2</v>
      </c>
      <c r="AM16" s="98">
        <v>7</v>
      </c>
      <c r="AN16" s="98">
        <v>14</v>
      </c>
      <c r="AO16" s="98">
        <v>3</v>
      </c>
      <c r="AP16" s="98">
        <v>6</v>
      </c>
      <c r="AQ16" s="98">
        <v>56</v>
      </c>
      <c r="AR16" s="98">
        <v>55</v>
      </c>
      <c r="AS16" s="98">
        <v>55</v>
      </c>
      <c r="AT16" s="98">
        <v>0</v>
      </c>
      <c r="AU16" s="110">
        <v>0</v>
      </c>
      <c r="AV16" s="110">
        <v>0</v>
      </c>
      <c r="AW16" s="110">
        <v>0</v>
      </c>
      <c r="AX16" s="110">
        <v>171</v>
      </c>
      <c r="AY16" s="110">
        <v>171</v>
      </c>
      <c r="AZ16" s="98">
        <v>27</v>
      </c>
      <c r="BA16" s="98">
        <f t="shared" si="4"/>
        <v>15</v>
      </c>
      <c r="BB16" s="98">
        <v>15</v>
      </c>
      <c r="BC16" s="13"/>
    </row>
    <row r="17" spans="1:55" ht="15" customHeight="1" x14ac:dyDescent="0.3">
      <c r="A17" s="98" t="s">
        <v>109</v>
      </c>
      <c r="B17" s="98">
        <v>233</v>
      </c>
      <c r="C17" s="98">
        <v>131</v>
      </c>
      <c r="D17" s="98">
        <v>163</v>
      </c>
      <c r="E17" s="98">
        <v>103</v>
      </c>
      <c r="F17" s="98">
        <v>0</v>
      </c>
      <c r="G17" s="98">
        <v>0</v>
      </c>
      <c r="H17" s="98">
        <v>0</v>
      </c>
      <c r="I17" s="98">
        <v>0</v>
      </c>
      <c r="J17" s="98">
        <v>115</v>
      </c>
      <c r="K17" s="98">
        <v>61</v>
      </c>
      <c r="L17" s="98">
        <v>0</v>
      </c>
      <c r="M17" s="98">
        <v>0</v>
      </c>
      <c r="N17" s="98">
        <v>14</v>
      </c>
      <c r="O17" s="98">
        <v>4</v>
      </c>
      <c r="P17" s="99">
        <f t="shared" si="5"/>
        <v>525</v>
      </c>
      <c r="Q17" s="99">
        <f t="shared" si="6"/>
        <v>299</v>
      </c>
      <c r="R17" s="98" t="s">
        <v>109</v>
      </c>
      <c r="S17" s="98">
        <v>11</v>
      </c>
      <c r="T17" s="98">
        <v>6</v>
      </c>
      <c r="U17" s="98">
        <v>14</v>
      </c>
      <c r="V17" s="98">
        <v>6</v>
      </c>
      <c r="W17" s="98">
        <v>0</v>
      </c>
      <c r="X17" s="98">
        <v>0</v>
      </c>
      <c r="Y17" s="98">
        <v>1</v>
      </c>
      <c r="Z17" s="98">
        <v>1</v>
      </c>
      <c r="AA17" s="98">
        <v>20</v>
      </c>
      <c r="AB17" s="98">
        <v>10</v>
      </c>
      <c r="AC17" s="98">
        <v>0</v>
      </c>
      <c r="AD17" s="98">
        <v>0</v>
      </c>
      <c r="AE17" s="98">
        <v>3</v>
      </c>
      <c r="AF17" s="98">
        <v>1</v>
      </c>
      <c r="AG17" s="12">
        <f t="shared" si="7"/>
        <v>49</v>
      </c>
      <c r="AH17" s="12">
        <f t="shared" si="8"/>
        <v>24</v>
      </c>
      <c r="AI17" s="393" t="s">
        <v>109</v>
      </c>
      <c r="AJ17" s="98">
        <v>6</v>
      </c>
      <c r="AK17" s="98">
        <v>4</v>
      </c>
      <c r="AL17" s="98">
        <v>0</v>
      </c>
      <c r="AM17" s="98">
        <v>1</v>
      </c>
      <c r="AN17" s="98">
        <v>4</v>
      </c>
      <c r="AO17" s="98">
        <v>0</v>
      </c>
      <c r="AP17" s="98">
        <v>1</v>
      </c>
      <c r="AQ17" s="98">
        <v>16</v>
      </c>
      <c r="AR17" s="98">
        <v>24</v>
      </c>
      <c r="AS17" s="98">
        <v>23</v>
      </c>
      <c r="AT17" s="98">
        <v>1</v>
      </c>
      <c r="AU17" s="110">
        <v>0</v>
      </c>
      <c r="AV17" s="110">
        <v>0</v>
      </c>
      <c r="AW17" s="110">
        <v>0</v>
      </c>
      <c r="AX17" s="110">
        <v>26</v>
      </c>
      <c r="AY17" s="110">
        <v>26</v>
      </c>
      <c r="AZ17" s="98">
        <v>4</v>
      </c>
      <c r="BA17" s="98">
        <f t="shared" si="4"/>
        <v>4</v>
      </c>
      <c r="BB17" s="98">
        <v>4</v>
      </c>
      <c r="BC17" s="13"/>
    </row>
    <row r="18" spans="1:55" ht="15" customHeight="1" x14ac:dyDescent="0.3">
      <c r="A18" s="98" t="s">
        <v>110</v>
      </c>
      <c r="B18" s="98">
        <v>21</v>
      </c>
      <c r="C18" s="98">
        <v>9</v>
      </c>
      <c r="D18" s="98">
        <v>0</v>
      </c>
      <c r="E18" s="98">
        <v>0</v>
      </c>
      <c r="F18" s="98">
        <v>0</v>
      </c>
      <c r="G18" s="98">
        <v>0</v>
      </c>
      <c r="H18" s="98">
        <v>9</v>
      </c>
      <c r="I18" s="98">
        <v>5</v>
      </c>
      <c r="J18" s="98">
        <v>16</v>
      </c>
      <c r="K18" s="98">
        <v>6</v>
      </c>
      <c r="L18" s="98">
        <v>0</v>
      </c>
      <c r="M18" s="98">
        <v>0</v>
      </c>
      <c r="N18" s="98">
        <v>17</v>
      </c>
      <c r="O18" s="98">
        <v>10</v>
      </c>
      <c r="P18" s="99">
        <f t="shared" si="5"/>
        <v>63</v>
      </c>
      <c r="Q18" s="99">
        <f t="shared" si="6"/>
        <v>30</v>
      </c>
      <c r="R18" s="98" t="s">
        <v>110</v>
      </c>
      <c r="S18" s="98">
        <v>3</v>
      </c>
      <c r="T18" s="98">
        <v>2</v>
      </c>
      <c r="U18" s="98">
        <v>0</v>
      </c>
      <c r="V18" s="98">
        <v>0</v>
      </c>
      <c r="W18" s="98">
        <v>0</v>
      </c>
      <c r="X18" s="98">
        <v>0</v>
      </c>
      <c r="Y18" s="98">
        <v>0</v>
      </c>
      <c r="Z18" s="98">
        <v>0</v>
      </c>
      <c r="AA18" s="98">
        <v>0</v>
      </c>
      <c r="AB18" s="98">
        <v>0</v>
      </c>
      <c r="AC18" s="98">
        <v>0</v>
      </c>
      <c r="AD18" s="98">
        <v>0</v>
      </c>
      <c r="AE18" s="98">
        <v>5</v>
      </c>
      <c r="AF18" s="98">
        <v>1</v>
      </c>
      <c r="AG18" s="12">
        <f t="shared" si="7"/>
        <v>8</v>
      </c>
      <c r="AH18" s="12">
        <f t="shared" si="8"/>
        <v>3</v>
      </c>
      <c r="AI18" s="393" t="s">
        <v>110</v>
      </c>
      <c r="AJ18" s="98">
        <v>1</v>
      </c>
      <c r="AK18" s="98">
        <v>0</v>
      </c>
      <c r="AL18" s="98">
        <v>0</v>
      </c>
      <c r="AM18" s="98">
        <v>1</v>
      </c>
      <c r="AN18" s="98">
        <v>1</v>
      </c>
      <c r="AO18" s="98">
        <v>0</v>
      </c>
      <c r="AP18" s="98">
        <v>1</v>
      </c>
      <c r="AQ18" s="98">
        <v>4</v>
      </c>
      <c r="AR18" s="98">
        <v>4</v>
      </c>
      <c r="AS18" s="98">
        <v>4</v>
      </c>
      <c r="AT18" s="98">
        <v>0</v>
      </c>
      <c r="AU18" s="110">
        <v>0</v>
      </c>
      <c r="AV18" s="110">
        <v>0</v>
      </c>
      <c r="AW18" s="110">
        <v>0</v>
      </c>
      <c r="AX18" s="110">
        <v>12</v>
      </c>
      <c r="AY18" s="110">
        <v>12</v>
      </c>
      <c r="AZ18" s="98">
        <v>2</v>
      </c>
      <c r="BA18" s="98">
        <f t="shared" si="4"/>
        <v>1</v>
      </c>
      <c r="BB18" s="98">
        <v>1</v>
      </c>
      <c r="BC18" s="13"/>
    </row>
    <row r="19" spans="1:55" ht="15" customHeight="1" x14ac:dyDescent="0.3">
      <c r="A19" s="98" t="s">
        <v>115</v>
      </c>
      <c r="B19" s="98">
        <v>87</v>
      </c>
      <c r="C19" s="98">
        <v>34</v>
      </c>
      <c r="D19" s="98">
        <v>30</v>
      </c>
      <c r="E19" s="98">
        <v>17</v>
      </c>
      <c r="F19" s="98">
        <v>0</v>
      </c>
      <c r="G19" s="98">
        <v>0</v>
      </c>
      <c r="H19" s="98">
        <v>18</v>
      </c>
      <c r="I19" s="98">
        <v>17</v>
      </c>
      <c r="J19" s="98">
        <v>41</v>
      </c>
      <c r="K19" s="98">
        <v>21</v>
      </c>
      <c r="L19" s="98">
        <v>1</v>
      </c>
      <c r="M19" s="98">
        <v>0</v>
      </c>
      <c r="N19" s="98">
        <v>11</v>
      </c>
      <c r="O19" s="98">
        <v>2</v>
      </c>
      <c r="P19" s="99">
        <f t="shared" si="5"/>
        <v>188</v>
      </c>
      <c r="Q19" s="99">
        <f t="shared" si="6"/>
        <v>91</v>
      </c>
      <c r="R19" s="98" t="s">
        <v>115</v>
      </c>
      <c r="S19" s="98">
        <v>4</v>
      </c>
      <c r="T19" s="98">
        <v>2</v>
      </c>
      <c r="U19" s="98">
        <v>2</v>
      </c>
      <c r="V19" s="98">
        <v>1</v>
      </c>
      <c r="W19" s="98">
        <v>0</v>
      </c>
      <c r="X19" s="98">
        <v>0</v>
      </c>
      <c r="Y19" s="98">
        <v>2</v>
      </c>
      <c r="Z19" s="98">
        <v>1</v>
      </c>
      <c r="AA19" s="98">
        <v>12</v>
      </c>
      <c r="AB19" s="98">
        <v>5</v>
      </c>
      <c r="AC19" s="98">
        <v>1</v>
      </c>
      <c r="AD19" s="98">
        <v>0</v>
      </c>
      <c r="AE19" s="98">
        <v>2</v>
      </c>
      <c r="AF19" s="98">
        <v>0</v>
      </c>
      <c r="AG19" s="12">
        <f t="shared" si="7"/>
        <v>23</v>
      </c>
      <c r="AH19" s="12">
        <f t="shared" si="8"/>
        <v>9</v>
      </c>
      <c r="AI19" s="393" t="s">
        <v>115</v>
      </c>
      <c r="AJ19" s="98">
        <v>3</v>
      </c>
      <c r="AK19" s="98">
        <v>3</v>
      </c>
      <c r="AL19" s="98">
        <v>0</v>
      </c>
      <c r="AM19" s="98">
        <v>0</v>
      </c>
      <c r="AN19" s="98">
        <v>3</v>
      </c>
      <c r="AO19" s="98">
        <v>1</v>
      </c>
      <c r="AP19" s="98">
        <v>2</v>
      </c>
      <c r="AQ19" s="98">
        <v>12</v>
      </c>
      <c r="AR19" s="98">
        <v>10</v>
      </c>
      <c r="AS19" s="98">
        <v>7</v>
      </c>
      <c r="AT19" s="98">
        <v>3</v>
      </c>
      <c r="AU19" s="110">
        <v>0</v>
      </c>
      <c r="AV19" s="110">
        <v>0</v>
      </c>
      <c r="AW19" s="110">
        <v>0</v>
      </c>
      <c r="AX19" s="110">
        <v>19</v>
      </c>
      <c r="AY19" s="110">
        <v>19</v>
      </c>
      <c r="AZ19" s="98">
        <v>2</v>
      </c>
      <c r="BA19" s="98">
        <f t="shared" si="4"/>
        <v>3</v>
      </c>
      <c r="BB19" s="98">
        <v>3</v>
      </c>
      <c r="BC19" s="13"/>
    </row>
    <row r="20" spans="1:55" ht="15" customHeight="1" x14ac:dyDescent="0.3">
      <c r="A20" s="98" t="s">
        <v>116</v>
      </c>
      <c r="B20" s="98">
        <v>1199</v>
      </c>
      <c r="C20" s="98">
        <v>650</v>
      </c>
      <c r="D20" s="98">
        <v>487</v>
      </c>
      <c r="E20" s="98">
        <v>276</v>
      </c>
      <c r="F20" s="98">
        <v>113</v>
      </c>
      <c r="G20" s="98">
        <v>45</v>
      </c>
      <c r="H20" s="98">
        <v>276</v>
      </c>
      <c r="I20" s="98">
        <v>133</v>
      </c>
      <c r="J20" s="98">
        <v>592</v>
      </c>
      <c r="K20" s="98">
        <v>349</v>
      </c>
      <c r="L20" s="98">
        <v>88</v>
      </c>
      <c r="M20" s="98">
        <v>24</v>
      </c>
      <c r="N20" s="98">
        <v>254</v>
      </c>
      <c r="O20" s="98">
        <v>111</v>
      </c>
      <c r="P20" s="99">
        <f t="shared" si="5"/>
        <v>3009</v>
      </c>
      <c r="Q20" s="99">
        <f t="shared" si="6"/>
        <v>1588</v>
      </c>
      <c r="R20" s="98" t="s">
        <v>116</v>
      </c>
      <c r="S20" s="98">
        <v>75</v>
      </c>
      <c r="T20" s="98">
        <v>36</v>
      </c>
      <c r="U20" s="98">
        <v>17</v>
      </c>
      <c r="V20" s="98">
        <v>10</v>
      </c>
      <c r="W20" s="98">
        <v>0</v>
      </c>
      <c r="X20" s="98">
        <v>0</v>
      </c>
      <c r="Y20" s="98">
        <v>21</v>
      </c>
      <c r="Z20" s="98">
        <v>11</v>
      </c>
      <c r="AA20" s="98">
        <v>108</v>
      </c>
      <c r="AB20" s="98">
        <v>49</v>
      </c>
      <c r="AC20" s="98">
        <v>22</v>
      </c>
      <c r="AD20" s="98">
        <v>7</v>
      </c>
      <c r="AE20" s="98">
        <v>59</v>
      </c>
      <c r="AF20" s="98">
        <v>22</v>
      </c>
      <c r="AG20" s="12">
        <f t="shared" si="7"/>
        <v>302</v>
      </c>
      <c r="AH20" s="12">
        <f t="shared" si="8"/>
        <v>135</v>
      </c>
      <c r="AI20" s="393" t="s">
        <v>116</v>
      </c>
      <c r="AJ20" s="98">
        <v>28</v>
      </c>
      <c r="AK20" s="98">
        <v>13</v>
      </c>
      <c r="AL20" s="98">
        <v>5</v>
      </c>
      <c r="AM20" s="98">
        <v>6</v>
      </c>
      <c r="AN20" s="98">
        <v>14</v>
      </c>
      <c r="AO20" s="98">
        <v>4</v>
      </c>
      <c r="AP20" s="98">
        <v>7</v>
      </c>
      <c r="AQ20" s="98">
        <v>77</v>
      </c>
      <c r="AR20" s="98">
        <v>80</v>
      </c>
      <c r="AS20" s="98">
        <v>79</v>
      </c>
      <c r="AT20" s="98">
        <v>1</v>
      </c>
      <c r="AU20" s="110">
        <v>0</v>
      </c>
      <c r="AV20" s="110">
        <v>0</v>
      </c>
      <c r="AW20" s="110">
        <v>0</v>
      </c>
      <c r="AX20" s="110">
        <v>184</v>
      </c>
      <c r="AY20" s="110">
        <v>184</v>
      </c>
      <c r="AZ20" s="98">
        <v>16</v>
      </c>
      <c r="BA20" s="98">
        <f t="shared" si="4"/>
        <v>16</v>
      </c>
      <c r="BB20" s="98">
        <v>12</v>
      </c>
      <c r="BC20" s="13">
        <v>4</v>
      </c>
    </row>
    <row r="21" spans="1:55" ht="15" customHeight="1" x14ac:dyDescent="0.3">
      <c r="A21" s="98" t="s">
        <v>117</v>
      </c>
      <c r="B21" s="98">
        <v>28</v>
      </c>
      <c r="C21" s="98">
        <v>13</v>
      </c>
      <c r="D21" s="98">
        <v>9</v>
      </c>
      <c r="E21" s="98">
        <v>7</v>
      </c>
      <c r="F21" s="98">
        <v>0</v>
      </c>
      <c r="G21" s="98">
        <v>0</v>
      </c>
      <c r="H21" s="98">
        <v>0</v>
      </c>
      <c r="I21" s="98">
        <v>0</v>
      </c>
      <c r="J21" s="98">
        <v>14</v>
      </c>
      <c r="K21" s="98">
        <v>8</v>
      </c>
      <c r="L21" s="98">
        <v>0</v>
      </c>
      <c r="M21" s="98">
        <v>0</v>
      </c>
      <c r="N21" s="98">
        <v>0</v>
      </c>
      <c r="O21" s="98">
        <v>0</v>
      </c>
      <c r="P21" s="99">
        <f t="shared" si="5"/>
        <v>51</v>
      </c>
      <c r="Q21" s="99">
        <f t="shared" si="6"/>
        <v>28</v>
      </c>
      <c r="R21" s="98" t="s">
        <v>117</v>
      </c>
      <c r="S21" s="98">
        <v>0</v>
      </c>
      <c r="T21" s="98">
        <v>0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98">
        <v>0</v>
      </c>
      <c r="AA21" s="98">
        <v>3</v>
      </c>
      <c r="AB21" s="98">
        <v>2</v>
      </c>
      <c r="AC21" s="98">
        <v>0</v>
      </c>
      <c r="AD21" s="98">
        <v>0</v>
      </c>
      <c r="AE21" s="98">
        <v>0</v>
      </c>
      <c r="AF21" s="98">
        <v>0</v>
      </c>
      <c r="AG21" s="12">
        <f t="shared" si="7"/>
        <v>3</v>
      </c>
      <c r="AH21" s="12">
        <f t="shared" si="8"/>
        <v>2</v>
      </c>
      <c r="AI21" s="393" t="s">
        <v>117</v>
      </c>
      <c r="AJ21" s="98">
        <v>1</v>
      </c>
      <c r="AK21" s="98">
        <v>1</v>
      </c>
      <c r="AL21" s="98">
        <v>0</v>
      </c>
      <c r="AM21" s="98">
        <v>0</v>
      </c>
      <c r="AN21" s="98">
        <v>1</v>
      </c>
      <c r="AO21" s="98">
        <v>0</v>
      </c>
      <c r="AP21" s="98">
        <v>0</v>
      </c>
      <c r="AQ21" s="98">
        <v>3</v>
      </c>
      <c r="AR21" s="98">
        <v>3</v>
      </c>
      <c r="AS21" s="98">
        <v>3</v>
      </c>
      <c r="AT21" s="98">
        <v>0</v>
      </c>
      <c r="AU21" s="110">
        <v>0</v>
      </c>
      <c r="AV21" s="110">
        <v>0</v>
      </c>
      <c r="AW21" s="110">
        <v>0</v>
      </c>
      <c r="AX21" s="110">
        <v>6</v>
      </c>
      <c r="AY21" s="110">
        <v>6</v>
      </c>
      <c r="AZ21" s="98">
        <v>0</v>
      </c>
      <c r="BA21" s="98">
        <f t="shared" si="4"/>
        <v>1</v>
      </c>
      <c r="BB21" s="98">
        <v>1</v>
      </c>
      <c r="BC21" s="13"/>
    </row>
    <row r="22" spans="1:55" ht="15" customHeight="1" x14ac:dyDescent="0.3">
      <c r="A22" s="98" t="s">
        <v>118</v>
      </c>
      <c r="B22" s="98">
        <v>199</v>
      </c>
      <c r="C22" s="98">
        <v>103</v>
      </c>
      <c r="D22" s="98">
        <v>89</v>
      </c>
      <c r="E22" s="98">
        <v>60</v>
      </c>
      <c r="F22" s="98">
        <v>0</v>
      </c>
      <c r="G22" s="98">
        <v>0</v>
      </c>
      <c r="H22" s="98">
        <v>62</v>
      </c>
      <c r="I22" s="98">
        <v>31</v>
      </c>
      <c r="J22" s="98">
        <v>153</v>
      </c>
      <c r="K22" s="98">
        <v>87</v>
      </c>
      <c r="L22" s="98">
        <v>0</v>
      </c>
      <c r="M22" s="98">
        <v>0</v>
      </c>
      <c r="N22" s="98">
        <v>41</v>
      </c>
      <c r="O22" s="98">
        <v>19</v>
      </c>
      <c r="P22" s="99">
        <f t="shared" si="5"/>
        <v>544</v>
      </c>
      <c r="Q22" s="99">
        <f t="shared" si="6"/>
        <v>300</v>
      </c>
      <c r="R22" s="98" t="s">
        <v>118</v>
      </c>
      <c r="S22" s="98">
        <v>25</v>
      </c>
      <c r="T22" s="98">
        <v>14</v>
      </c>
      <c r="U22" s="98">
        <v>22</v>
      </c>
      <c r="V22" s="98">
        <v>13</v>
      </c>
      <c r="W22" s="98">
        <v>0</v>
      </c>
      <c r="X22" s="98">
        <v>0</v>
      </c>
      <c r="Y22" s="98">
        <v>15</v>
      </c>
      <c r="Z22" s="98">
        <v>5</v>
      </c>
      <c r="AA22" s="98">
        <v>22</v>
      </c>
      <c r="AB22" s="98">
        <v>13</v>
      </c>
      <c r="AC22" s="98">
        <v>0</v>
      </c>
      <c r="AD22" s="98">
        <v>0</v>
      </c>
      <c r="AE22" s="98">
        <v>19</v>
      </c>
      <c r="AF22" s="98">
        <v>7</v>
      </c>
      <c r="AG22" s="12">
        <f t="shared" si="7"/>
        <v>103</v>
      </c>
      <c r="AH22" s="12">
        <f t="shared" si="8"/>
        <v>52</v>
      </c>
      <c r="AI22" s="393" t="s">
        <v>118</v>
      </c>
      <c r="AJ22" s="98">
        <v>5</v>
      </c>
      <c r="AK22" s="98">
        <v>2</v>
      </c>
      <c r="AL22" s="98">
        <v>0</v>
      </c>
      <c r="AM22" s="98">
        <v>2</v>
      </c>
      <c r="AN22" s="98">
        <v>4</v>
      </c>
      <c r="AO22" s="98">
        <v>0</v>
      </c>
      <c r="AP22" s="98">
        <v>3</v>
      </c>
      <c r="AQ22" s="98">
        <v>16</v>
      </c>
      <c r="AR22" s="98">
        <v>16</v>
      </c>
      <c r="AS22" s="98">
        <v>16</v>
      </c>
      <c r="AT22" s="98">
        <v>0</v>
      </c>
      <c r="AU22" s="110">
        <v>0</v>
      </c>
      <c r="AV22" s="110">
        <v>0</v>
      </c>
      <c r="AW22" s="110">
        <v>0</v>
      </c>
      <c r="AX22" s="110">
        <v>40</v>
      </c>
      <c r="AY22" s="110">
        <v>40</v>
      </c>
      <c r="AZ22" s="98">
        <v>1</v>
      </c>
      <c r="BA22" s="98">
        <f t="shared" si="4"/>
        <v>3</v>
      </c>
      <c r="BB22" s="98">
        <v>3</v>
      </c>
      <c r="BC22" s="13"/>
    </row>
    <row r="23" spans="1:55" ht="15" customHeight="1" x14ac:dyDescent="0.3">
      <c r="A23" s="98" t="s">
        <v>119</v>
      </c>
      <c r="B23" s="98">
        <v>170</v>
      </c>
      <c r="C23" s="98">
        <v>83</v>
      </c>
      <c r="D23" s="98">
        <v>83</v>
      </c>
      <c r="E23" s="98">
        <v>44</v>
      </c>
      <c r="F23" s="98">
        <v>0</v>
      </c>
      <c r="G23" s="98">
        <v>0</v>
      </c>
      <c r="H23" s="98">
        <v>46</v>
      </c>
      <c r="I23" s="98">
        <v>27</v>
      </c>
      <c r="J23" s="98">
        <v>108</v>
      </c>
      <c r="K23" s="98">
        <v>55</v>
      </c>
      <c r="L23" s="98">
        <v>0</v>
      </c>
      <c r="M23" s="98">
        <v>0</v>
      </c>
      <c r="N23" s="98">
        <v>34</v>
      </c>
      <c r="O23" s="98">
        <v>17</v>
      </c>
      <c r="P23" s="99">
        <f t="shared" si="5"/>
        <v>441</v>
      </c>
      <c r="Q23" s="99">
        <f t="shared" si="6"/>
        <v>226</v>
      </c>
      <c r="R23" s="98" t="s">
        <v>119</v>
      </c>
      <c r="S23" s="98">
        <v>8</v>
      </c>
      <c r="T23" s="98">
        <v>5</v>
      </c>
      <c r="U23" s="98">
        <v>0</v>
      </c>
      <c r="V23" s="98">
        <v>0</v>
      </c>
      <c r="W23" s="98">
        <v>0</v>
      </c>
      <c r="X23" s="98">
        <v>0</v>
      </c>
      <c r="Y23" s="98">
        <v>1</v>
      </c>
      <c r="Z23" s="98">
        <v>0</v>
      </c>
      <c r="AA23" s="98">
        <v>13</v>
      </c>
      <c r="AB23" s="98">
        <v>9</v>
      </c>
      <c r="AC23" s="98">
        <v>0</v>
      </c>
      <c r="AD23" s="98">
        <v>0</v>
      </c>
      <c r="AE23" s="98">
        <v>10</v>
      </c>
      <c r="AF23" s="98">
        <v>5</v>
      </c>
      <c r="AG23" s="12">
        <f t="shared" si="7"/>
        <v>32</v>
      </c>
      <c r="AH23" s="12">
        <f t="shared" si="8"/>
        <v>19</v>
      </c>
      <c r="AI23" s="393" t="s">
        <v>119</v>
      </c>
      <c r="AJ23" s="98">
        <v>3</v>
      </c>
      <c r="AK23" s="98">
        <v>2</v>
      </c>
      <c r="AL23" s="98">
        <v>0</v>
      </c>
      <c r="AM23" s="98">
        <v>1</v>
      </c>
      <c r="AN23" s="98">
        <v>2</v>
      </c>
      <c r="AO23" s="98">
        <v>0</v>
      </c>
      <c r="AP23" s="98">
        <v>1</v>
      </c>
      <c r="AQ23" s="98">
        <v>9</v>
      </c>
      <c r="AR23" s="98">
        <v>12</v>
      </c>
      <c r="AS23" s="98">
        <v>12</v>
      </c>
      <c r="AT23" s="98">
        <v>0</v>
      </c>
      <c r="AU23" s="110">
        <v>0</v>
      </c>
      <c r="AV23" s="110">
        <v>0</v>
      </c>
      <c r="AW23" s="110">
        <v>0</v>
      </c>
      <c r="AX23" s="110">
        <v>30</v>
      </c>
      <c r="AY23" s="110">
        <v>30</v>
      </c>
      <c r="AZ23" s="98">
        <v>3</v>
      </c>
      <c r="BA23" s="98">
        <f t="shared" si="4"/>
        <v>2</v>
      </c>
      <c r="BB23" s="98">
        <v>2</v>
      </c>
      <c r="BC23" s="13"/>
    </row>
    <row r="24" spans="1:55" ht="15" customHeight="1" x14ac:dyDescent="0.3">
      <c r="A24" s="98" t="s">
        <v>120</v>
      </c>
      <c r="B24" s="98">
        <v>264</v>
      </c>
      <c r="C24" s="98">
        <v>131</v>
      </c>
      <c r="D24" s="98">
        <v>89</v>
      </c>
      <c r="E24" s="98">
        <v>42</v>
      </c>
      <c r="F24" s="98">
        <v>0</v>
      </c>
      <c r="G24" s="98">
        <v>0</v>
      </c>
      <c r="H24" s="98">
        <v>92</v>
      </c>
      <c r="I24" s="98">
        <v>42</v>
      </c>
      <c r="J24" s="98">
        <v>121</v>
      </c>
      <c r="K24" s="98">
        <v>61</v>
      </c>
      <c r="L24" s="98">
        <v>0</v>
      </c>
      <c r="M24" s="98">
        <v>0</v>
      </c>
      <c r="N24" s="98">
        <v>42</v>
      </c>
      <c r="O24" s="98">
        <v>16</v>
      </c>
      <c r="P24" s="99">
        <f t="shared" si="5"/>
        <v>608</v>
      </c>
      <c r="Q24" s="99">
        <f t="shared" si="6"/>
        <v>292</v>
      </c>
      <c r="R24" s="98" t="s">
        <v>120</v>
      </c>
      <c r="S24" s="98">
        <v>29</v>
      </c>
      <c r="T24" s="98">
        <v>18</v>
      </c>
      <c r="U24" s="98">
        <v>7</v>
      </c>
      <c r="V24" s="98">
        <v>4</v>
      </c>
      <c r="W24" s="98">
        <v>0</v>
      </c>
      <c r="X24" s="98">
        <v>0</v>
      </c>
      <c r="Y24" s="98">
        <v>13</v>
      </c>
      <c r="Z24" s="98">
        <v>8</v>
      </c>
      <c r="AA24" s="98">
        <v>15</v>
      </c>
      <c r="AB24" s="98">
        <v>6</v>
      </c>
      <c r="AC24" s="98">
        <v>0</v>
      </c>
      <c r="AD24" s="98">
        <v>0</v>
      </c>
      <c r="AE24" s="98">
        <v>7</v>
      </c>
      <c r="AF24" s="98">
        <v>4</v>
      </c>
      <c r="AG24" s="12">
        <f t="shared" si="7"/>
        <v>71</v>
      </c>
      <c r="AH24" s="12">
        <f t="shared" si="8"/>
        <v>40</v>
      </c>
      <c r="AI24" s="393" t="s">
        <v>120</v>
      </c>
      <c r="AJ24" s="98">
        <v>5</v>
      </c>
      <c r="AK24" s="98">
        <v>2</v>
      </c>
      <c r="AL24" s="98">
        <v>0</v>
      </c>
      <c r="AM24" s="98">
        <v>2</v>
      </c>
      <c r="AN24" s="98">
        <v>3</v>
      </c>
      <c r="AO24" s="98">
        <v>0</v>
      </c>
      <c r="AP24" s="98">
        <v>2</v>
      </c>
      <c r="AQ24" s="98">
        <v>14</v>
      </c>
      <c r="AR24" s="98">
        <v>14</v>
      </c>
      <c r="AS24" s="98">
        <v>14</v>
      </c>
      <c r="AT24" s="98">
        <v>0</v>
      </c>
      <c r="AU24" s="110">
        <v>0</v>
      </c>
      <c r="AV24" s="110">
        <v>0</v>
      </c>
      <c r="AW24" s="110">
        <v>0</v>
      </c>
      <c r="AX24" s="110">
        <v>32</v>
      </c>
      <c r="AY24" s="110">
        <v>32</v>
      </c>
      <c r="AZ24" s="98">
        <v>5</v>
      </c>
      <c r="BA24" s="98">
        <f t="shared" si="4"/>
        <v>3</v>
      </c>
      <c r="BB24" s="98">
        <v>3</v>
      </c>
      <c r="BC24" s="13"/>
    </row>
    <row r="25" spans="1:55" ht="15" customHeight="1" x14ac:dyDescent="0.3">
      <c r="A25" s="98" t="s">
        <v>122</v>
      </c>
      <c r="B25" s="98">
        <v>100</v>
      </c>
      <c r="C25" s="98">
        <v>52</v>
      </c>
      <c r="D25" s="98">
        <v>37</v>
      </c>
      <c r="E25" s="98">
        <v>23</v>
      </c>
      <c r="F25" s="98">
        <v>0</v>
      </c>
      <c r="G25" s="98">
        <v>0</v>
      </c>
      <c r="H25" s="98">
        <v>38</v>
      </c>
      <c r="I25" s="98">
        <v>22</v>
      </c>
      <c r="J25" s="98">
        <v>84</v>
      </c>
      <c r="K25" s="98">
        <v>51</v>
      </c>
      <c r="L25" s="98">
        <v>0</v>
      </c>
      <c r="M25" s="98">
        <v>0</v>
      </c>
      <c r="N25" s="98">
        <v>25</v>
      </c>
      <c r="O25" s="98">
        <v>16</v>
      </c>
      <c r="P25" s="99">
        <f t="shared" si="5"/>
        <v>284</v>
      </c>
      <c r="Q25" s="99">
        <f t="shared" si="6"/>
        <v>164</v>
      </c>
      <c r="R25" s="98" t="s">
        <v>122</v>
      </c>
      <c r="S25" s="98">
        <v>3</v>
      </c>
      <c r="T25" s="98">
        <v>1</v>
      </c>
      <c r="U25" s="98">
        <v>3</v>
      </c>
      <c r="V25" s="98">
        <v>1</v>
      </c>
      <c r="W25" s="98">
        <v>0</v>
      </c>
      <c r="X25" s="98">
        <v>0</v>
      </c>
      <c r="Y25" s="98">
        <v>0</v>
      </c>
      <c r="Z25" s="98">
        <v>0</v>
      </c>
      <c r="AA25" s="98">
        <v>21</v>
      </c>
      <c r="AB25" s="98">
        <v>14</v>
      </c>
      <c r="AC25" s="98">
        <v>0</v>
      </c>
      <c r="AD25" s="98">
        <v>0</v>
      </c>
      <c r="AE25" s="98">
        <v>10</v>
      </c>
      <c r="AF25" s="98">
        <v>5</v>
      </c>
      <c r="AG25" s="12">
        <f t="shared" si="7"/>
        <v>37</v>
      </c>
      <c r="AH25" s="12">
        <f t="shared" si="8"/>
        <v>21</v>
      </c>
      <c r="AI25" s="393" t="s">
        <v>122</v>
      </c>
      <c r="AJ25" s="98">
        <v>2</v>
      </c>
      <c r="AK25" s="98">
        <v>1</v>
      </c>
      <c r="AL25" s="98">
        <v>0</v>
      </c>
      <c r="AM25" s="98">
        <v>2</v>
      </c>
      <c r="AN25" s="98">
        <v>2</v>
      </c>
      <c r="AO25" s="98">
        <v>0</v>
      </c>
      <c r="AP25" s="98">
        <v>1</v>
      </c>
      <c r="AQ25" s="98">
        <v>8</v>
      </c>
      <c r="AR25" s="98">
        <v>10</v>
      </c>
      <c r="AS25" s="98">
        <v>10</v>
      </c>
      <c r="AT25" s="98">
        <v>0</v>
      </c>
      <c r="AU25" s="110">
        <v>0</v>
      </c>
      <c r="AV25" s="110">
        <v>0</v>
      </c>
      <c r="AW25" s="110">
        <v>0</v>
      </c>
      <c r="AX25" s="110">
        <v>28</v>
      </c>
      <c r="AY25" s="110">
        <v>28</v>
      </c>
      <c r="AZ25" s="98">
        <v>0</v>
      </c>
      <c r="BA25" s="98">
        <f t="shared" si="4"/>
        <v>2</v>
      </c>
      <c r="BB25" s="98">
        <v>2</v>
      </c>
      <c r="BC25" s="13"/>
    </row>
    <row r="26" spans="1:55" ht="15" customHeight="1" x14ac:dyDescent="0.3">
      <c r="A26" s="98" t="s">
        <v>123</v>
      </c>
      <c r="B26" s="98">
        <v>194</v>
      </c>
      <c r="C26" s="98">
        <v>96</v>
      </c>
      <c r="D26" s="98">
        <v>82</v>
      </c>
      <c r="E26" s="98">
        <v>47</v>
      </c>
      <c r="F26" s="98">
        <v>0</v>
      </c>
      <c r="G26" s="98">
        <v>0</v>
      </c>
      <c r="H26" s="98">
        <v>24</v>
      </c>
      <c r="I26" s="98">
        <v>5</v>
      </c>
      <c r="J26" s="98">
        <v>81</v>
      </c>
      <c r="K26" s="98">
        <v>43</v>
      </c>
      <c r="L26" s="98">
        <v>0</v>
      </c>
      <c r="M26" s="98">
        <v>0</v>
      </c>
      <c r="N26" s="98">
        <v>62</v>
      </c>
      <c r="O26" s="98">
        <v>20</v>
      </c>
      <c r="P26" s="99">
        <f t="shared" si="5"/>
        <v>443</v>
      </c>
      <c r="Q26" s="99">
        <f t="shared" si="6"/>
        <v>211</v>
      </c>
      <c r="R26" s="98" t="s">
        <v>123</v>
      </c>
      <c r="S26" s="98">
        <v>5</v>
      </c>
      <c r="T26" s="98">
        <v>3</v>
      </c>
      <c r="U26" s="98">
        <v>2</v>
      </c>
      <c r="V26" s="98">
        <v>2</v>
      </c>
      <c r="W26" s="98">
        <v>0</v>
      </c>
      <c r="X26" s="98">
        <v>0</v>
      </c>
      <c r="Y26" s="98">
        <v>0</v>
      </c>
      <c r="Z26" s="98">
        <v>0</v>
      </c>
      <c r="AA26" s="98">
        <v>3</v>
      </c>
      <c r="AB26" s="98">
        <v>0</v>
      </c>
      <c r="AC26" s="98">
        <v>0</v>
      </c>
      <c r="AD26" s="98">
        <v>0</v>
      </c>
      <c r="AE26" s="98">
        <v>6</v>
      </c>
      <c r="AF26" s="98">
        <v>2</v>
      </c>
      <c r="AG26" s="12">
        <f t="shared" si="7"/>
        <v>16</v>
      </c>
      <c r="AH26" s="12">
        <f t="shared" si="8"/>
        <v>7</v>
      </c>
      <c r="AI26" s="393" t="s">
        <v>123</v>
      </c>
      <c r="AJ26" s="98">
        <v>3</v>
      </c>
      <c r="AK26" s="98">
        <v>2</v>
      </c>
      <c r="AL26" s="98">
        <v>0</v>
      </c>
      <c r="AM26" s="98">
        <v>1</v>
      </c>
      <c r="AN26" s="98">
        <v>2</v>
      </c>
      <c r="AO26" s="98">
        <v>0</v>
      </c>
      <c r="AP26" s="98">
        <v>2</v>
      </c>
      <c r="AQ26" s="98">
        <v>10</v>
      </c>
      <c r="AR26" s="98">
        <v>10</v>
      </c>
      <c r="AS26" s="98">
        <v>10</v>
      </c>
      <c r="AT26" s="98">
        <v>0</v>
      </c>
      <c r="AU26" s="110">
        <v>0</v>
      </c>
      <c r="AV26" s="110">
        <v>0</v>
      </c>
      <c r="AW26" s="110">
        <v>0</v>
      </c>
      <c r="AX26" s="110">
        <v>23</v>
      </c>
      <c r="AY26" s="110">
        <v>23</v>
      </c>
      <c r="AZ26" s="98">
        <v>7</v>
      </c>
      <c r="BA26" s="98">
        <f t="shared" si="4"/>
        <v>2</v>
      </c>
      <c r="BB26" s="98">
        <v>2</v>
      </c>
      <c r="BC26" s="13"/>
    </row>
    <row r="27" spans="1:55" ht="15" customHeight="1" x14ac:dyDescent="0.3">
      <c r="A27" s="98" t="s">
        <v>124</v>
      </c>
      <c r="B27" s="98">
        <v>83</v>
      </c>
      <c r="C27" s="98">
        <v>39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30</v>
      </c>
      <c r="K27" s="98">
        <v>17</v>
      </c>
      <c r="L27" s="98">
        <v>0</v>
      </c>
      <c r="M27" s="98">
        <v>0</v>
      </c>
      <c r="N27" s="98">
        <v>0</v>
      </c>
      <c r="O27" s="98">
        <v>0</v>
      </c>
      <c r="P27" s="99">
        <f t="shared" si="5"/>
        <v>113</v>
      </c>
      <c r="Q27" s="99">
        <f t="shared" si="6"/>
        <v>56</v>
      </c>
      <c r="R27" s="98" t="s">
        <v>124</v>
      </c>
      <c r="S27" s="98">
        <v>0</v>
      </c>
      <c r="T27" s="98">
        <v>0</v>
      </c>
      <c r="U27" s="98">
        <v>0</v>
      </c>
      <c r="V27" s="98">
        <v>0</v>
      </c>
      <c r="W27" s="98">
        <v>0</v>
      </c>
      <c r="X27" s="98">
        <v>0</v>
      </c>
      <c r="Y27" s="98">
        <v>0</v>
      </c>
      <c r="Z27" s="98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F27" s="98">
        <v>0</v>
      </c>
      <c r="AG27" s="12">
        <f t="shared" si="7"/>
        <v>0</v>
      </c>
      <c r="AH27" s="12">
        <f t="shared" si="8"/>
        <v>0</v>
      </c>
      <c r="AI27" s="393" t="s">
        <v>124</v>
      </c>
      <c r="AJ27" s="98">
        <v>3</v>
      </c>
      <c r="AK27" s="98">
        <v>0</v>
      </c>
      <c r="AL27" s="98">
        <v>0</v>
      </c>
      <c r="AM27" s="98">
        <v>0</v>
      </c>
      <c r="AN27" s="98">
        <v>1</v>
      </c>
      <c r="AO27" s="98">
        <v>0</v>
      </c>
      <c r="AP27" s="98">
        <v>0</v>
      </c>
      <c r="AQ27" s="98">
        <v>4</v>
      </c>
      <c r="AR27" s="98">
        <v>15</v>
      </c>
      <c r="AS27" s="98">
        <v>13</v>
      </c>
      <c r="AT27" s="98">
        <v>2</v>
      </c>
      <c r="AU27" s="110">
        <v>0</v>
      </c>
      <c r="AV27" s="110">
        <v>0</v>
      </c>
      <c r="AW27" s="110">
        <v>0</v>
      </c>
      <c r="AX27" s="110">
        <v>20</v>
      </c>
      <c r="AY27" s="110">
        <v>20</v>
      </c>
      <c r="AZ27" s="98">
        <v>4</v>
      </c>
      <c r="BA27" s="98">
        <f t="shared" si="4"/>
        <v>3</v>
      </c>
      <c r="BB27" s="98">
        <v>3</v>
      </c>
      <c r="BC27" s="13"/>
    </row>
    <row r="28" spans="1:55" ht="15" customHeight="1" x14ac:dyDescent="0.3">
      <c r="A28" s="98" t="s">
        <v>125</v>
      </c>
      <c r="B28" s="98">
        <v>202</v>
      </c>
      <c r="C28" s="98">
        <v>92</v>
      </c>
      <c r="D28" s="98">
        <v>108</v>
      </c>
      <c r="E28" s="98">
        <v>51</v>
      </c>
      <c r="F28" s="98">
        <v>0</v>
      </c>
      <c r="G28" s="98">
        <v>0</v>
      </c>
      <c r="H28" s="98">
        <v>0</v>
      </c>
      <c r="I28" s="98">
        <v>0</v>
      </c>
      <c r="J28" s="98">
        <v>124</v>
      </c>
      <c r="K28" s="98">
        <v>61</v>
      </c>
      <c r="L28" s="98">
        <v>0</v>
      </c>
      <c r="M28" s="98">
        <v>0</v>
      </c>
      <c r="N28" s="98">
        <v>0</v>
      </c>
      <c r="O28" s="98">
        <v>0</v>
      </c>
      <c r="P28" s="99">
        <f t="shared" si="5"/>
        <v>434</v>
      </c>
      <c r="Q28" s="99">
        <f t="shared" si="6"/>
        <v>204</v>
      </c>
      <c r="R28" s="98" t="s">
        <v>125</v>
      </c>
      <c r="S28" s="98">
        <v>1</v>
      </c>
      <c r="T28" s="98">
        <v>0</v>
      </c>
      <c r="U28" s="98">
        <v>2</v>
      </c>
      <c r="V28" s="98">
        <v>1</v>
      </c>
      <c r="W28" s="98">
        <v>0</v>
      </c>
      <c r="X28" s="98">
        <v>0</v>
      </c>
      <c r="Y28" s="98">
        <v>0</v>
      </c>
      <c r="Z28" s="98">
        <v>0</v>
      </c>
      <c r="AA28" s="98">
        <v>21</v>
      </c>
      <c r="AB28" s="98">
        <v>11</v>
      </c>
      <c r="AC28" s="98">
        <v>0</v>
      </c>
      <c r="AD28" s="98">
        <v>0</v>
      </c>
      <c r="AE28" s="98">
        <v>0</v>
      </c>
      <c r="AF28" s="98">
        <v>0</v>
      </c>
      <c r="AG28" s="12">
        <f t="shared" si="7"/>
        <v>24</v>
      </c>
      <c r="AH28" s="12">
        <f t="shared" si="8"/>
        <v>12</v>
      </c>
      <c r="AI28" s="393" t="s">
        <v>125</v>
      </c>
      <c r="AJ28" s="98">
        <v>4</v>
      </c>
      <c r="AK28" s="98">
        <v>3</v>
      </c>
      <c r="AL28" s="98">
        <v>0</v>
      </c>
      <c r="AM28" s="98">
        <v>0</v>
      </c>
      <c r="AN28" s="98">
        <v>3</v>
      </c>
      <c r="AO28" s="98">
        <v>0</v>
      </c>
      <c r="AP28" s="98">
        <v>0</v>
      </c>
      <c r="AQ28" s="98">
        <v>10</v>
      </c>
      <c r="AR28" s="98">
        <v>11</v>
      </c>
      <c r="AS28" s="98">
        <v>11</v>
      </c>
      <c r="AT28" s="98">
        <v>0</v>
      </c>
      <c r="AU28" s="110">
        <v>0</v>
      </c>
      <c r="AV28" s="110">
        <v>0</v>
      </c>
      <c r="AW28" s="110">
        <v>0</v>
      </c>
      <c r="AX28" s="110">
        <v>31</v>
      </c>
      <c r="AY28" s="110">
        <v>31</v>
      </c>
      <c r="AZ28" s="98">
        <v>3</v>
      </c>
      <c r="BA28" s="98">
        <f t="shared" si="4"/>
        <v>3</v>
      </c>
      <c r="BB28" s="98">
        <v>3</v>
      </c>
      <c r="BC28" s="13"/>
    </row>
    <row r="29" spans="1:55" ht="15" customHeight="1" x14ac:dyDescent="0.3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9">
        <f t="shared" si="5"/>
        <v>0</v>
      </c>
      <c r="Q29" s="99">
        <f t="shared" si="6"/>
        <v>0</v>
      </c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12">
        <f t="shared" si="7"/>
        <v>0</v>
      </c>
      <c r="AH29" s="12">
        <f t="shared" si="8"/>
        <v>0</v>
      </c>
      <c r="AI29" s="393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110"/>
      <c r="AV29" s="110"/>
      <c r="AW29" s="110"/>
      <c r="AX29" s="110"/>
      <c r="AY29" s="110"/>
      <c r="AZ29" s="98"/>
      <c r="BA29" s="98"/>
      <c r="BB29" s="98"/>
      <c r="BC29" s="13"/>
    </row>
    <row r="30" spans="1:55" ht="15" customHeight="1" x14ac:dyDescent="0.3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9">
        <f t="shared" si="5"/>
        <v>0</v>
      </c>
      <c r="Q30" s="99">
        <f t="shared" si="6"/>
        <v>0</v>
      </c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12">
        <f t="shared" si="7"/>
        <v>0</v>
      </c>
      <c r="AH30" s="12">
        <f t="shared" si="8"/>
        <v>0</v>
      </c>
      <c r="AI30" s="393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110"/>
      <c r="AV30" s="110"/>
      <c r="AW30" s="110"/>
      <c r="AX30" s="110"/>
      <c r="AY30" s="110"/>
      <c r="AZ30" s="98"/>
      <c r="BA30" s="98"/>
      <c r="BB30" s="98"/>
      <c r="BC30" s="13"/>
    </row>
    <row r="31" spans="1:55" x14ac:dyDescent="0.3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28"/>
      <c r="Q31" s="228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39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40"/>
      <c r="AV31" s="240"/>
      <c r="AW31" s="240"/>
      <c r="AX31" s="240"/>
      <c r="AY31" s="240"/>
      <c r="AZ31" s="240"/>
      <c r="BA31" s="205"/>
      <c r="BB31" s="53"/>
      <c r="BC31" s="53"/>
    </row>
    <row r="32" spans="1:55" x14ac:dyDescent="0.3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36"/>
      <c r="AV32" s="236"/>
      <c r="AW32" s="236"/>
      <c r="AX32" s="236"/>
      <c r="AY32" s="236"/>
      <c r="AZ32" s="236"/>
      <c r="BA32" s="200"/>
    </row>
    <row r="33" spans="1:55" x14ac:dyDescent="0.3">
      <c r="A33" s="152" t="s">
        <v>317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220"/>
      <c r="Q33" s="220"/>
      <c r="R33" s="152" t="s">
        <v>318</v>
      </c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388" t="s">
        <v>321</v>
      </c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12"/>
      <c r="AV33" s="112"/>
      <c r="AW33" s="112"/>
      <c r="AX33" s="112"/>
      <c r="AY33" s="112"/>
      <c r="AZ33" s="112"/>
      <c r="BA33" s="152"/>
      <c r="BB33" s="29"/>
      <c r="BC33" s="29"/>
    </row>
    <row r="34" spans="1:55" x14ac:dyDescent="0.3">
      <c r="A34" s="152" t="s">
        <v>11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220"/>
      <c r="Q34" s="220"/>
      <c r="R34" s="152" t="s">
        <v>11</v>
      </c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388" t="s">
        <v>30</v>
      </c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12"/>
      <c r="AV34" s="112"/>
      <c r="AW34" s="112"/>
      <c r="AX34" s="112"/>
      <c r="AY34" s="112"/>
      <c r="AZ34" s="112"/>
      <c r="BA34" s="152"/>
      <c r="BB34" s="29"/>
      <c r="BC34" s="29"/>
    </row>
    <row r="35" spans="1:55" x14ac:dyDescent="0.3">
      <c r="A35" s="152" t="s">
        <v>149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220"/>
      <c r="Q35" s="220"/>
      <c r="R35" s="152" t="s">
        <v>149</v>
      </c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388" t="s">
        <v>149</v>
      </c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12"/>
      <c r="AV35" s="112"/>
      <c r="AW35" s="112"/>
      <c r="AX35" s="112"/>
      <c r="AY35" s="112"/>
      <c r="AZ35" s="112"/>
      <c r="BA35" s="152"/>
      <c r="BB35" s="29"/>
      <c r="BC35" s="29"/>
    </row>
    <row r="36" spans="1:55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36"/>
      <c r="AV36" s="236"/>
      <c r="AW36" s="236"/>
      <c r="AX36" s="236"/>
      <c r="AY36" s="236"/>
      <c r="AZ36" s="236"/>
      <c r="BA36" s="200"/>
    </row>
    <row r="37" spans="1:55" x14ac:dyDescent="0.3">
      <c r="A37" s="201" t="s">
        <v>337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22" t="s">
        <v>323</v>
      </c>
      <c r="O37" s="152"/>
      <c r="R37" s="201" t="s">
        <v>337</v>
      </c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22" t="s">
        <v>323</v>
      </c>
      <c r="AF37" s="152"/>
      <c r="AG37" s="200"/>
      <c r="AH37" s="200"/>
      <c r="AI37" s="390" t="s">
        <v>337</v>
      </c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36"/>
      <c r="AV37" s="236"/>
      <c r="AW37" s="236"/>
      <c r="AX37" s="237" t="s">
        <v>323</v>
      </c>
      <c r="AY37" s="112"/>
      <c r="AZ37" s="112"/>
      <c r="BA37" s="152"/>
    </row>
    <row r="38" spans="1:55" x14ac:dyDescent="0.3">
      <c r="A38" s="201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22"/>
      <c r="O38" s="152"/>
      <c r="R38" s="201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22"/>
      <c r="AF38" s="152"/>
      <c r="AG38" s="200"/>
      <c r="AH38" s="200"/>
      <c r="AI38" s="39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36"/>
      <c r="AV38" s="236"/>
      <c r="AW38" s="236"/>
      <c r="AX38" s="237"/>
      <c r="AY38" s="112"/>
      <c r="AZ38" s="112"/>
      <c r="BA38" s="200"/>
    </row>
    <row r="39" spans="1:55" ht="15.75" customHeight="1" x14ac:dyDescent="0.25">
      <c r="A39" s="96"/>
      <c r="B39" s="225" t="s">
        <v>353</v>
      </c>
      <c r="C39" s="226"/>
      <c r="D39" s="225" t="s">
        <v>354</v>
      </c>
      <c r="E39" s="226"/>
      <c r="F39" s="225" t="s">
        <v>355</v>
      </c>
      <c r="G39" s="226"/>
      <c r="H39" s="225" t="s">
        <v>356</v>
      </c>
      <c r="I39" s="226"/>
      <c r="J39" s="225" t="s">
        <v>357</v>
      </c>
      <c r="K39" s="226"/>
      <c r="L39" s="225" t="s">
        <v>358</v>
      </c>
      <c r="M39" s="226"/>
      <c r="N39" s="225" t="s">
        <v>359</v>
      </c>
      <c r="O39" s="226"/>
      <c r="P39" s="223" t="s">
        <v>324</v>
      </c>
      <c r="Q39" s="224"/>
      <c r="R39" s="96"/>
      <c r="S39" s="225" t="s">
        <v>353</v>
      </c>
      <c r="T39" s="226"/>
      <c r="U39" s="225" t="s">
        <v>354</v>
      </c>
      <c r="V39" s="226"/>
      <c r="W39" s="225" t="s">
        <v>355</v>
      </c>
      <c r="X39" s="226"/>
      <c r="Y39" s="225" t="s">
        <v>356</v>
      </c>
      <c r="Z39" s="226"/>
      <c r="AA39" s="225" t="s">
        <v>357</v>
      </c>
      <c r="AB39" s="226"/>
      <c r="AC39" s="225" t="s">
        <v>358</v>
      </c>
      <c r="AD39" s="226"/>
      <c r="AE39" s="225" t="s">
        <v>359</v>
      </c>
      <c r="AF39" s="226"/>
      <c r="AG39" s="225" t="s">
        <v>324</v>
      </c>
      <c r="AH39" s="226"/>
      <c r="AI39" s="391"/>
      <c r="AJ39" s="462" t="s">
        <v>360</v>
      </c>
      <c r="AK39" s="463"/>
      <c r="AL39" s="463"/>
      <c r="AM39" s="463"/>
      <c r="AN39" s="463"/>
      <c r="AO39" s="463"/>
      <c r="AP39" s="463"/>
      <c r="AQ39" s="464"/>
      <c r="AR39" s="355" t="s">
        <v>7</v>
      </c>
      <c r="AS39" s="118"/>
      <c r="AT39" s="117"/>
      <c r="AU39" s="306" t="s">
        <v>527</v>
      </c>
      <c r="AV39" s="360"/>
      <c r="AW39" s="118"/>
      <c r="AX39" s="247"/>
      <c r="AY39" s="117"/>
      <c r="AZ39" s="361" t="s">
        <v>528</v>
      </c>
      <c r="BA39" s="306" t="s">
        <v>529</v>
      </c>
      <c r="BB39" s="355"/>
      <c r="BC39" s="362">
        <v>0</v>
      </c>
    </row>
    <row r="40" spans="1:55" ht="27.75" customHeight="1" x14ac:dyDescent="0.3">
      <c r="A40" s="98" t="s">
        <v>21</v>
      </c>
      <c r="B40" s="87" t="s">
        <v>375</v>
      </c>
      <c r="C40" s="87" t="s">
        <v>330</v>
      </c>
      <c r="D40" s="87" t="s">
        <v>375</v>
      </c>
      <c r="E40" s="87" t="s">
        <v>330</v>
      </c>
      <c r="F40" s="87" t="s">
        <v>375</v>
      </c>
      <c r="G40" s="87" t="s">
        <v>330</v>
      </c>
      <c r="H40" s="87" t="s">
        <v>375</v>
      </c>
      <c r="I40" s="87" t="s">
        <v>330</v>
      </c>
      <c r="J40" s="87" t="s">
        <v>375</v>
      </c>
      <c r="K40" s="87" t="s">
        <v>330</v>
      </c>
      <c r="L40" s="44" t="s">
        <v>375</v>
      </c>
      <c r="M40" s="44" t="s">
        <v>330</v>
      </c>
      <c r="N40" s="44" t="s">
        <v>375</v>
      </c>
      <c r="O40" s="44" t="s">
        <v>330</v>
      </c>
      <c r="P40" s="149" t="s">
        <v>375</v>
      </c>
      <c r="Q40" s="149" t="s">
        <v>330</v>
      </c>
      <c r="R40" s="98" t="s">
        <v>21</v>
      </c>
      <c r="S40" s="87" t="s">
        <v>375</v>
      </c>
      <c r="T40" s="87" t="s">
        <v>330</v>
      </c>
      <c r="U40" s="87" t="s">
        <v>375</v>
      </c>
      <c r="V40" s="87" t="s">
        <v>330</v>
      </c>
      <c r="W40" s="87" t="s">
        <v>375</v>
      </c>
      <c r="X40" s="87" t="s">
        <v>330</v>
      </c>
      <c r="Y40" s="87" t="s">
        <v>375</v>
      </c>
      <c r="Z40" s="87" t="s">
        <v>330</v>
      </c>
      <c r="AA40" s="87" t="s">
        <v>375</v>
      </c>
      <c r="AB40" s="87" t="s">
        <v>330</v>
      </c>
      <c r="AC40" s="87" t="s">
        <v>375</v>
      </c>
      <c r="AD40" s="87" t="s">
        <v>330</v>
      </c>
      <c r="AE40" s="87" t="s">
        <v>375</v>
      </c>
      <c r="AF40" s="87" t="s">
        <v>330</v>
      </c>
      <c r="AG40" s="87" t="s">
        <v>375</v>
      </c>
      <c r="AH40" s="87" t="s">
        <v>330</v>
      </c>
      <c r="AI40" s="396" t="s">
        <v>21</v>
      </c>
      <c r="AJ40" s="272" t="s">
        <v>353</v>
      </c>
      <c r="AK40" s="272" t="s">
        <v>361</v>
      </c>
      <c r="AL40" s="272" t="s">
        <v>362</v>
      </c>
      <c r="AM40" s="272" t="s">
        <v>363</v>
      </c>
      <c r="AN40" s="272" t="s">
        <v>364</v>
      </c>
      <c r="AO40" s="272" t="s">
        <v>365</v>
      </c>
      <c r="AP40" s="272" t="s">
        <v>366</v>
      </c>
      <c r="AQ40" s="271" t="s">
        <v>331</v>
      </c>
      <c r="AR40" s="260" t="s">
        <v>535</v>
      </c>
      <c r="AS40" s="258" t="s">
        <v>542</v>
      </c>
      <c r="AT40" s="250" t="s">
        <v>543</v>
      </c>
      <c r="AU40" s="365" t="s">
        <v>538</v>
      </c>
      <c r="AV40" s="253" t="s">
        <v>539</v>
      </c>
      <c r="AW40" s="253" t="s">
        <v>346</v>
      </c>
      <c r="AX40" s="253" t="s">
        <v>4</v>
      </c>
      <c r="AY40" s="366" t="s">
        <v>541</v>
      </c>
      <c r="AZ40" s="367" t="s">
        <v>158</v>
      </c>
      <c r="BA40" s="368" t="s">
        <v>175</v>
      </c>
      <c r="BB40" s="307" t="s">
        <v>170</v>
      </c>
      <c r="BC40" s="368" t="s">
        <v>176</v>
      </c>
    </row>
    <row r="41" spans="1:55" x14ac:dyDescent="0.3">
      <c r="A41" s="98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8"/>
      <c r="M41" s="98"/>
      <c r="N41" s="98"/>
      <c r="O41" s="98"/>
      <c r="P41" s="227"/>
      <c r="Q41" s="227"/>
      <c r="R41" s="98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391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239"/>
      <c r="AV41" s="239"/>
      <c r="AW41" s="239"/>
      <c r="AX41" s="239"/>
      <c r="AY41" s="239"/>
      <c r="AZ41" s="239"/>
      <c r="BA41" s="96"/>
      <c r="BB41" s="10"/>
      <c r="BC41" s="10"/>
    </row>
    <row r="42" spans="1:55" s="57" customFormat="1" x14ac:dyDescent="0.3">
      <c r="A42" s="12" t="s">
        <v>332</v>
      </c>
      <c r="B42" s="12">
        <f>SUM(B44:B52)</f>
        <v>1125</v>
      </c>
      <c r="C42" s="12">
        <f t="shared" ref="C42:Q42" si="9">SUM(C44:C52)</f>
        <v>573</v>
      </c>
      <c r="D42" s="12">
        <f t="shared" si="9"/>
        <v>446</v>
      </c>
      <c r="E42" s="12">
        <f t="shared" si="9"/>
        <v>245</v>
      </c>
      <c r="F42" s="12">
        <f t="shared" si="9"/>
        <v>11</v>
      </c>
      <c r="G42" s="12">
        <f t="shared" si="9"/>
        <v>1</v>
      </c>
      <c r="H42" s="12">
        <f t="shared" si="9"/>
        <v>247</v>
      </c>
      <c r="I42" s="12">
        <f t="shared" si="9"/>
        <v>115</v>
      </c>
      <c r="J42" s="12">
        <f t="shared" si="9"/>
        <v>733</v>
      </c>
      <c r="K42" s="12">
        <f t="shared" si="9"/>
        <v>413</v>
      </c>
      <c r="L42" s="12">
        <f t="shared" si="9"/>
        <v>9</v>
      </c>
      <c r="M42" s="12">
        <f t="shared" si="9"/>
        <v>1</v>
      </c>
      <c r="N42" s="12">
        <f t="shared" si="9"/>
        <v>224</v>
      </c>
      <c r="O42" s="12">
        <f t="shared" si="9"/>
        <v>78</v>
      </c>
      <c r="P42" s="12">
        <f t="shared" si="9"/>
        <v>2795</v>
      </c>
      <c r="Q42" s="12">
        <f t="shared" si="9"/>
        <v>1426</v>
      </c>
      <c r="R42" s="12" t="s">
        <v>332</v>
      </c>
      <c r="S42" s="12">
        <f>SUM(S44:S52)</f>
        <v>43</v>
      </c>
      <c r="T42" s="12">
        <f t="shared" ref="T42:BC42" si="10">SUM(T44:T52)</f>
        <v>24</v>
      </c>
      <c r="U42" s="12">
        <f t="shared" si="10"/>
        <v>12</v>
      </c>
      <c r="V42" s="12">
        <f t="shared" si="10"/>
        <v>6</v>
      </c>
      <c r="W42" s="12">
        <f t="shared" si="10"/>
        <v>0</v>
      </c>
      <c r="X42" s="12">
        <f t="shared" si="10"/>
        <v>0</v>
      </c>
      <c r="Y42" s="12">
        <f t="shared" si="10"/>
        <v>11</v>
      </c>
      <c r="Z42" s="12">
        <f t="shared" si="10"/>
        <v>3</v>
      </c>
      <c r="AA42" s="12">
        <f t="shared" si="10"/>
        <v>127</v>
      </c>
      <c r="AB42" s="12">
        <f t="shared" si="10"/>
        <v>69</v>
      </c>
      <c r="AC42" s="12">
        <f t="shared" si="10"/>
        <v>0</v>
      </c>
      <c r="AD42" s="12">
        <f t="shared" si="10"/>
        <v>0</v>
      </c>
      <c r="AE42" s="12">
        <f t="shared" si="10"/>
        <v>38</v>
      </c>
      <c r="AF42" s="12">
        <f t="shared" si="10"/>
        <v>11</v>
      </c>
      <c r="AG42" s="12">
        <f t="shared" si="10"/>
        <v>231</v>
      </c>
      <c r="AH42" s="12">
        <f t="shared" si="10"/>
        <v>113</v>
      </c>
      <c r="AI42" s="394" t="s">
        <v>332</v>
      </c>
      <c r="AJ42" s="12">
        <f t="shared" si="10"/>
        <v>28</v>
      </c>
      <c r="AK42" s="12">
        <f t="shared" si="10"/>
        <v>17</v>
      </c>
      <c r="AL42" s="12">
        <f t="shared" si="10"/>
        <v>1</v>
      </c>
      <c r="AM42" s="12">
        <f t="shared" si="10"/>
        <v>11</v>
      </c>
      <c r="AN42" s="12">
        <f t="shared" si="10"/>
        <v>21</v>
      </c>
      <c r="AO42" s="12">
        <f t="shared" si="10"/>
        <v>1</v>
      </c>
      <c r="AP42" s="12">
        <f t="shared" si="10"/>
        <v>9</v>
      </c>
      <c r="AQ42" s="12">
        <f t="shared" si="10"/>
        <v>88</v>
      </c>
      <c r="AR42" s="12">
        <f t="shared" si="10"/>
        <v>105</v>
      </c>
      <c r="AS42" s="12">
        <f t="shared" si="10"/>
        <v>99</v>
      </c>
      <c r="AT42" s="12">
        <f t="shared" si="10"/>
        <v>6</v>
      </c>
      <c r="AU42" s="12">
        <f t="shared" si="10"/>
        <v>0</v>
      </c>
      <c r="AV42" s="12">
        <f t="shared" si="10"/>
        <v>0</v>
      </c>
      <c r="AW42" s="12">
        <f t="shared" si="10"/>
        <v>0</v>
      </c>
      <c r="AX42" s="12">
        <f t="shared" si="10"/>
        <v>267</v>
      </c>
      <c r="AY42" s="12">
        <f t="shared" si="10"/>
        <v>267</v>
      </c>
      <c r="AZ42" s="12">
        <f t="shared" si="10"/>
        <v>28</v>
      </c>
      <c r="BA42" s="12">
        <f t="shared" si="10"/>
        <v>22</v>
      </c>
      <c r="BB42" s="12">
        <f t="shared" si="10"/>
        <v>20</v>
      </c>
      <c r="BC42" s="12">
        <f t="shared" si="10"/>
        <v>2</v>
      </c>
    </row>
    <row r="43" spans="1:55" x14ac:dyDescent="0.3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9"/>
      <c r="Q43" s="99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393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110"/>
      <c r="AV43" s="110"/>
      <c r="AW43" s="110"/>
      <c r="AX43" s="110"/>
      <c r="AY43" s="110">
        <f>+AU43+AX43</f>
        <v>0</v>
      </c>
      <c r="AZ43" s="110"/>
      <c r="BA43" s="98"/>
      <c r="BB43" s="13"/>
      <c r="BC43" s="13"/>
    </row>
    <row r="44" spans="1:55" ht="15" customHeight="1" x14ac:dyDescent="0.3">
      <c r="A44" s="98" t="s">
        <v>102</v>
      </c>
      <c r="B44" s="98">
        <v>442</v>
      </c>
      <c r="C44" s="98">
        <v>261</v>
      </c>
      <c r="D44" s="98">
        <v>162</v>
      </c>
      <c r="E44" s="98">
        <v>102</v>
      </c>
      <c r="F44" s="98">
        <v>0</v>
      </c>
      <c r="G44" s="98">
        <v>0</v>
      </c>
      <c r="H44" s="98">
        <v>134</v>
      </c>
      <c r="I44" s="98">
        <v>70</v>
      </c>
      <c r="J44" s="98">
        <v>310</v>
      </c>
      <c r="K44" s="98">
        <v>199</v>
      </c>
      <c r="L44" s="98">
        <v>0</v>
      </c>
      <c r="M44" s="98">
        <v>0</v>
      </c>
      <c r="N44" s="98">
        <v>164</v>
      </c>
      <c r="O44" s="98">
        <v>54</v>
      </c>
      <c r="P44" s="99">
        <f>B44+D44+F44+H44+J44+L44+N44</f>
        <v>1212</v>
      </c>
      <c r="Q44" s="99">
        <f>C44+E44+G44+I44+K44+M44+O44</f>
        <v>686</v>
      </c>
      <c r="R44" s="98" t="s">
        <v>102</v>
      </c>
      <c r="S44" s="98">
        <v>15</v>
      </c>
      <c r="T44" s="98">
        <v>8</v>
      </c>
      <c r="U44" s="98">
        <v>4</v>
      </c>
      <c r="V44" s="98">
        <v>1</v>
      </c>
      <c r="W44" s="98">
        <v>0</v>
      </c>
      <c r="X44" s="98">
        <v>0</v>
      </c>
      <c r="Y44" s="98">
        <v>3</v>
      </c>
      <c r="Z44" s="98">
        <v>1</v>
      </c>
      <c r="AA44" s="98">
        <v>56</v>
      </c>
      <c r="AB44" s="98">
        <v>34</v>
      </c>
      <c r="AC44" s="98">
        <v>0</v>
      </c>
      <c r="AD44" s="98">
        <v>0</v>
      </c>
      <c r="AE44" s="98">
        <v>23</v>
      </c>
      <c r="AF44" s="98">
        <v>7</v>
      </c>
      <c r="AG44" s="99">
        <f>S44+U44+W44+Y44+AA44+AC44+AE44</f>
        <v>101</v>
      </c>
      <c r="AH44" s="99">
        <f>T44+V44+X44+Z44+AB44+AD44+AF44</f>
        <v>51</v>
      </c>
      <c r="AI44" s="393" t="s">
        <v>102</v>
      </c>
      <c r="AJ44" s="98">
        <v>12</v>
      </c>
      <c r="AK44" s="98">
        <v>6</v>
      </c>
      <c r="AL44" s="98">
        <v>0</v>
      </c>
      <c r="AM44" s="98">
        <v>6</v>
      </c>
      <c r="AN44" s="98">
        <v>9</v>
      </c>
      <c r="AO44" s="98">
        <v>0</v>
      </c>
      <c r="AP44" s="98">
        <v>5</v>
      </c>
      <c r="AQ44" s="98">
        <v>38</v>
      </c>
      <c r="AR44" s="98">
        <v>37</v>
      </c>
      <c r="AS44" s="98">
        <v>32</v>
      </c>
      <c r="AT44" s="98">
        <v>5</v>
      </c>
      <c r="AU44" s="110">
        <v>0</v>
      </c>
      <c r="AV44" s="110">
        <v>0</v>
      </c>
      <c r="AW44" s="110">
        <v>0</v>
      </c>
      <c r="AX44" s="110">
        <v>127</v>
      </c>
      <c r="AY44" s="110">
        <v>127</v>
      </c>
      <c r="AZ44" s="98">
        <v>12</v>
      </c>
      <c r="BA44" s="98">
        <f>+BB44+BC44</f>
        <v>7</v>
      </c>
      <c r="BB44" s="98">
        <v>7</v>
      </c>
      <c r="BC44" s="13"/>
    </row>
    <row r="45" spans="1:55" ht="15" customHeight="1" x14ac:dyDescent="0.3">
      <c r="A45" s="98" t="s">
        <v>98</v>
      </c>
      <c r="B45" s="98">
        <v>187</v>
      </c>
      <c r="C45" s="98">
        <v>83</v>
      </c>
      <c r="D45" s="98">
        <v>62</v>
      </c>
      <c r="E45" s="98">
        <v>29</v>
      </c>
      <c r="F45" s="98">
        <v>0</v>
      </c>
      <c r="G45" s="98">
        <v>0</v>
      </c>
      <c r="H45" s="98">
        <v>30</v>
      </c>
      <c r="I45" s="98">
        <v>10</v>
      </c>
      <c r="J45" s="98">
        <v>97</v>
      </c>
      <c r="K45" s="98">
        <v>46</v>
      </c>
      <c r="L45" s="98">
        <v>0</v>
      </c>
      <c r="M45" s="98">
        <v>0</v>
      </c>
      <c r="N45" s="98">
        <v>29</v>
      </c>
      <c r="O45" s="98">
        <v>12</v>
      </c>
      <c r="P45" s="99">
        <f t="shared" ref="P45:P52" si="11">B45+D45+F45+H45+J45+L45+N45</f>
        <v>405</v>
      </c>
      <c r="Q45" s="99">
        <f t="shared" ref="Q45:Q52" si="12">C45+E45+G45+I45+K45+M45+O45</f>
        <v>180</v>
      </c>
      <c r="R45" s="98" t="s">
        <v>98</v>
      </c>
      <c r="S45" s="98">
        <v>3</v>
      </c>
      <c r="T45" s="98">
        <v>1</v>
      </c>
      <c r="U45" s="98">
        <v>3</v>
      </c>
      <c r="V45" s="98">
        <v>2</v>
      </c>
      <c r="W45" s="98">
        <v>0</v>
      </c>
      <c r="X45" s="98">
        <v>0</v>
      </c>
      <c r="Y45" s="98">
        <v>3</v>
      </c>
      <c r="Z45" s="98">
        <v>1</v>
      </c>
      <c r="AA45" s="98">
        <v>23</v>
      </c>
      <c r="AB45" s="98">
        <v>13</v>
      </c>
      <c r="AC45" s="98">
        <v>0</v>
      </c>
      <c r="AD45" s="98">
        <v>0</v>
      </c>
      <c r="AE45" s="98">
        <v>12</v>
      </c>
      <c r="AF45" s="98">
        <v>4</v>
      </c>
      <c r="AG45" s="99">
        <f t="shared" ref="AG45:AG52" si="13">S45+U45+W45+Y45+AA45+AC45+AE45</f>
        <v>44</v>
      </c>
      <c r="AH45" s="99">
        <f t="shared" ref="AH45:AH52" si="14">T45+V45+X45+Z45+AB45+AD45+AF45</f>
        <v>21</v>
      </c>
      <c r="AI45" s="393" t="s">
        <v>98</v>
      </c>
      <c r="AJ45" s="98">
        <v>5</v>
      </c>
      <c r="AK45" s="98">
        <v>3</v>
      </c>
      <c r="AL45" s="98">
        <v>0</v>
      </c>
      <c r="AM45" s="98">
        <v>2</v>
      </c>
      <c r="AN45" s="98">
        <v>4</v>
      </c>
      <c r="AO45" s="98">
        <v>0</v>
      </c>
      <c r="AP45" s="98">
        <v>2</v>
      </c>
      <c r="AQ45" s="98">
        <v>16</v>
      </c>
      <c r="AR45" s="98">
        <v>17</v>
      </c>
      <c r="AS45" s="98">
        <v>17</v>
      </c>
      <c r="AT45" s="98">
        <v>0</v>
      </c>
      <c r="AU45" s="110">
        <v>0</v>
      </c>
      <c r="AV45" s="110">
        <v>0</v>
      </c>
      <c r="AW45" s="110">
        <v>0</v>
      </c>
      <c r="AX45" s="110">
        <v>43</v>
      </c>
      <c r="AY45" s="110">
        <v>43</v>
      </c>
      <c r="AZ45" s="98">
        <v>2</v>
      </c>
      <c r="BA45" s="98">
        <f t="shared" ref="BA45:BA50" si="15">+BB45+BC45</f>
        <v>5</v>
      </c>
      <c r="BB45" s="98">
        <v>4</v>
      </c>
      <c r="BC45" s="13">
        <v>1</v>
      </c>
    </row>
    <row r="46" spans="1:55" ht="15" customHeight="1" x14ac:dyDescent="0.3">
      <c r="A46" s="214" t="s">
        <v>99</v>
      </c>
      <c r="B46" s="98">
        <v>34</v>
      </c>
      <c r="C46" s="98">
        <v>19</v>
      </c>
      <c r="D46" s="98">
        <v>24</v>
      </c>
      <c r="E46" s="98">
        <v>13</v>
      </c>
      <c r="F46" s="98">
        <v>0</v>
      </c>
      <c r="G46" s="98">
        <v>0</v>
      </c>
      <c r="H46" s="98">
        <v>0</v>
      </c>
      <c r="I46" s="98">
        <v>0</v>
      </c>
      <c r="J46" s="98">
        <v>20</v>
      </c>
      <c r="K46" s="98">
        <v>9</v>
      </c>
      <c r="L46" s="98">
        <v>0</v>
      </c>
      <c r="M46" s="98">
        <v>0</v>
      </c>
      <c r="N46" s="98">
        <v>0</v>
      </c>
      <c r="O46" s="98">
        <v>0</v>
      </c>
      <c r="P46" s="99">
        <f t="shared" si="11"/>
        <v>78</v>
      </c>
      <c r="Q46" s="99">
        <f t="shared" si="12"/>
        <v>41</v>
      </c>
      <c r="R46" s="214" t="s">
        <v>99</v>
      </c>
      <c r="S46" s="98">
        <v>1</v>
      </c>
      <c r="T46" s="98">
        <v>1</v>
      </c>
      <c r="U46" s="98">
        <v>0</v>
      </c>
      <c r="V46" s="98">
        <v>0</v>
      </c>
      <c r="W46" s="98">
        <v>0</v>
      </c>
      <c r="X46" s="98">
        <v>0</v>
      </c>
      <c r="Y46" s="98">
        <v>0</v>
      </c>
      <c r="Z46" s="98">
        <v>0</v>
      </c>
      <c r="AA46" s="98">
        <v>4</v>
      </c>
      <c r="AB46" s="98">
        <v>1</v>
      </c>
      <c r="AC46" s="98">
        <v>0</v>
      </c>
      <c r="AD46" s="98">
        <v>0</v>
      </c>
      <c r="AE46" s="98">
        <v>0</v>
      </c>
      <c r="AF46" s="98">
        <v>0</v>
      </c>
      <c r="AG46" s="99">
        <f t="shared" si="13"/>
        <v>5</v>
      </c>
      <c r="AH46" s="99">
        <f t="shared" si="14"/>
        <v>2</v>
      </c>
      <c r="AI46" s="397" t="s">
        <v>99</v>
      </c>
      <c r="AJ46" s="98">
        <v>1</v>
      </c>
      <c r="AK46" s="98">
        <v>1</v>
      </c>
      <c r="AL46" s="98">
        <v>0</v>
      </c>
      <c r="AM46" s="98">
        <v>0</v>
      </c>
      <c r="AN46" s="98">
        <v>1</v>
      </c>
      <c r="AO46" s="98">
        <v>0</v>
      </c>
      <c r="AP46" s="98">
        <v>0</v>
      </c>
      <c r="AQ46" s="98">
        <v>3</v>
      </c>
      <c r="AR46" s="98">
        <v>3</v>
      </c>
      <c r="AS46" s="98">
        <v>3</v>
      </c>
      <c r="AT46" s="98">
        <v>0</v>
      </c>
      <c r="AU46" s="110">
        <v>0</v>
      </c>
      <c r="AV46" s="110">
        <v>0</v>
      </c>
      <c r="AW46" s="110">
        <v>0</v>
      </c>
      <c r="AX46" s="110">
        <v>14</v>
      </c>
      <c r="AY46" s="110">
        <v>14</v>
      </c>
      <c r="AZ46" s="98">
        <v>1</v>
      </c>
      <c r="BA46" s="98">
        <f t="shared" si="15"/>
        <v>2</v>
      </c>
      <c r="BB46" s="98">
        <v>1</v>
      </c>
      <c r="BC46" s="13">
        <v>1</v>
      </c>
    </row>
    <row r="47" spans="1:55" ht="15" customHeight="1" x14ac:dyDescent="0.3">
      <c r="A47" s="98" t="s">
        <v>100</v>
      </c>
      <c r="B47" s="98">
        <v>74</v>
      </c>
      <c r="C47" s="98">
        <v>32</v>
      </c>
      <c r="D47" s="98">
        <v>44</v>
      </c>
      <c r="E47" s="98">
        <v>19</v>
      </c>
      <c r="F47" s="98">
        <v>0</v>
      </c>
      <c r="G47" s="98">
        <v>0</v>
      </c>
      <c r="H47" s="98">
        <v>0</v>
      </c>
      <c r="I47" s="98">
        <v>0</v>
      </c>
      <c r="J47" s="98">
        <v>51</v>
      </c>
      <c r="K47" s="98">
        <v>20</v>
      </c>
      <c r="L47" s="98">
        <v>0</v>
      </c>
      <c r="M47" s="98">
        <v>0</v>
      </c>
      <c r="N47" s="98">
        <v>0</v>
      </c>
      <c r="O47" s="98">
        <v>0</v>
      </c>
      <c r="P47" s="99">
        <f t="shared" si="11"/>
        <v>169</v>
      </c>
      <c r="Q47" s="99">
        <f t="shared" si="12"/>
        <v>71</v>
      </c>
      <c r="R47" s="98" t="s">
        <v>100</v>
      </c>
      <c r="S47" s="98">
        <v>3</v>
      </c>
      <c r="T47" s="98">
        <v>1</v>
      </c>
      <c r="U47" s="98">
        <v>2</v>
      </c>
      <c r="V47" s="98">
        <v>1</v>
      </c>
      <c r="W47" s="98">
        <v>0</v>
      </c>
      <c r="X47" s="98">
        <v>0</v>
      </c>
      <c r="Y47" s="98">
        <v>0</v>
      </c>
      <c r="Z47" s="98">
        <v>0</v>
      </c>
      <c r="AA47" s="98">
        <v>18</v>
      </c>
      <c r="AB47" s="98">
        <v>6</v>
      </c>
      <c r="AC47" s="98">
        <v>0</v>
      </c>
      <c r="AD47" s="98">
        <v>0</v>
      </c>
      <c r="AE47" s="98">
        <v>0</v>
      </c>
      <c r="AF47" s="98">
        <v>0</v>
      </c>
      <c r="AG47" s="99">
        <f t="shared" si="13"/>
        <v>23</v>
      </c>
      <c r="AH47" s="99">
        <f t="shared" si="14"/>
        <v>8</v>
      </c>
      <c r="AI47" s="393" t="s">
        <v>100</v>
      </c>
      <c r="AJ47" s="98">
        <v>2</v>
      </c>
      <c r="AK47" s="98">
        <v>2</v>
      </c>
      <c r="AL47" s="98">
        <v>0</v>
      </c>
      <c r="AM47" s="98">
        <v>0</v>
      </c>
      <c r="AN47" s="98">
        <v>2</v>
      </c>
      <c r="AO47" s="98">
        <v>0</v>
      </c>
      <c r="AP47" s="98">
        <v>0</v>
      </c>
      <c r="AQ47" s="98">
        <v>6</v>
      </c>
      <c r="AR47" s="98">
        <v>6</v>
      </c>
      <c r="AS47" s="98">
        <v>6</v>
      </c>
      <c r="AT47" s="98">
        <v>0</v>
      </c>
      <c r="AU47" s="110">
        <v>0</v>
      </c>
      <c r="AV47" s="110">
        <v>0</v>
      </c>
      <c r="AW47" s="110">
        <v>0</v>
      </c>
      <c r="AX47" s="110">
        <v>21</v>
      </c>
      <c r="AY47" s="110">
        <v>21</v>
      </c>
      <c r="AZ47" s="98">
        <v>2</v>
      </c>
      <c r="BA47" s="98">
        <f t="shared" si="15"/>
        <v>2</v>
      </c>
      <c r="BB47" s="98">
        <v>2</v>
      </c>
      <c r="BC47" s="13"/>
    </row>
    <row r="48" spans="1:55" ht="15" customHeight="1" x14ac:dyDescent="0.3">
      <c r="A48" s="98" t="s">
        <v>101</v>
      </c>
      <c r="B48" s="98">
        <v>104</v>
      </c>
      <c r="C48" s="98">
        <v>42</v>
      </c>
      <c r="D48" s="98">
        <v>57</v>
      </c>
      <c r="E48" s="98">
        <v>26</v>
      </c>
      <c r="F48" s="98">
        <v>0</v>
      </c>
      <c r="G48" s="98">
        <v>0</v>
      </c>
      <c r="H48" s="98">
        <v>12</v>
      </c>
      <c r="I48" s="98">
        <v>3</v>
      </c>
      <c r="J48" s="98">
        <v>105</v>
      </c>
      <c r="K48" s="98">
        <v>47</v>
      </c>
      <c r="L48" s="98">
        <v>0</v>
      </c>
      <c r="M48" s="98">
        <v>0</v>
      </c>
      <c r="N48" s="98">
        <v>0</v>
      </c>
      <c r="O48" s="98">
        <v>0</v>
      </c>
      <c r="P48" s="99">
        <f t="shared" si="11"/>
        <v>278</v>
      </c>
      <c r="Q48" s="99">
        <f t="shared" si="12"/>
        <v>118</v>
      </c>
      <c r="R48" s="98" t="s">
        <v>101</v>
      </c>
      <c r="S48" s="98">
        <v>8</v>
      </c>
      <c r="T48" s="98">
        <v>5</v>
      </c>
      <c r="U48" s="98">
        <v>0</v>
      </c>
      <c r="V48" s="98">
        <v>0</v>
      </c>
      <c r="W48" s="98">
        <v>0</v>
      </c>
      <c r="X48" s="98">
        <v>0</v>
      </c>
      <c r="Y48" s="98">
        <v>1</v>
      </c>
      <c r="Z48" s="98">
        <v>0</v>
      </c>
      <c r="AA48" s="98">
        <v>9</v>
      </c>
      <c r="AB48" s="98">
        <v>5</v>
      </c>
      <c r="AC48" s="98">
        <v>0</v>
      </c>
      <c r="AD48" s="98">
        <v>0</v>
      </c>
      <c r="AE48" s="98">
        <v>0</v>
      </c>
      <c r="AF48" s="98">
        <v>0</v>
      </c>
      <c r="AG48" s="99">
        <f t="shared" si="13"/>
        <v>18</v>
      </c>
      <c r="AH48" s="99">
        <f t="shared" si="14"/>
        <v>10</v>
      </c>
      <c r="AI48" s="393" t="s">
        <v>101</v>
      </c>
      <c r="AJ48" s="98">
        <v>2</v>
      </c>
      <c r="AK48" s="98">
        <v>2</v>
      </c>
      <c r="AL48" s="98">
        <v>0</v>
      </c>
      <c r="AM48" s="98">
        <v>1</v>
      </c>
      <c r="AN48" s="98">
        <v>2</v>
      </c>
      <c r="AO48" s="98">
        <v>0</v>
      </c>
      <c r="AP48" s="98">
        <v>0</v>
      </c>
      <c r="AQ48" s="98">
        <v>7</v>
      </c>
      <c r="AR48" s="98">
        <v>7</v>
      </c>
      <c r="AS48" s="98">
        <v>7</v>
      </c>
      <c r="AT48" s="98">
        <v>0</v>
      </c>
      <c r="AU48" s="110">
        <v>0</v>
      </c>
      <c r="AV48" s="110">
        <v>0</v>
      </c>
      <c r="AW48" s="110">
        <v>0</v>
      </c>
      <c r="AX48" s="110">
        <v>17</v>
      </c>
      <c r="AY48" s="110">
        <v>17</v>
      </c>
      <c r="AZ48" s="98">
        <v>4</v>
      </c>
      <c r="BA48" s="98">
        <f t="shared" si="15"/>
        <v>2</v>
      </c>
      <c r="BB48" s="98">
        <v>2</v>
      </c>
      <c r="BC48" s="13"/>
    </row>
    <row r="49" spans="1:55" ht="15" customHeight="1" x14ac:dyDescent="0.3">
      <c r="A49" s="98" t="s">
        <v>104</v>
      </c>
      <c r="B49" s="98">
        <v>136</v>
      </c>
      <c r="C49" s="98">
        <v>77</v>
      </c>
      <c r="D49" s="98">
        <v>56</v>
      </c>
      <c r="E49" s="98">
        <v>37</v>
      </c>
      <c r="F49" s="98">
        <v>11</v>
      </c>
      <c r="G49" s="98">
        <v>1</v>
      </c>
      <c r="H49" s="98">
        <v>24</v>
      </c>
      <c r="I49" s="98">
        <v>13</v>
      </c>
      <c r="J49" s="98">
        <v>53</v>
      </c>
      <c r="K49" s="98">
        <v>37</v>
      </c>
      <c r="L49" s="98">
        <v>3</v>
      </c>
      <c r="M49" s="98">
        <v>0</v>
      </c>
      <c r="N49" s="98">
        <v>11</v>
      </c>
      <c r="O49" s="98">
        <v>7</v>
      </c>
      <c r="P49" s="99">
        <f t="shared" si="11"/>
        <v>294</v>
      </c>
      <c r="Q49" s="99">
        <f t="shared" si="12"/>
        <v>172</v>
      </c>
      <c r="R49" s="98" t="s">
        <v>104</v>
      </c>
      <c r="S49" s="98">
        <v>4</v>
      </c>
      <c r="T49" s="98">
        <v>3</v>
      </c>
      <c r="U49" s="98">
        <v>0</v>
      </c>
      <c r="V49" s="98">
        <v>0</v>
      </c>
      <c r="W49" s="98">
        <v>0</v>
      </c>
      <c r="X49" s="98">
        <v>0</v>
      </c>
      <c r="Y49" s="98">
        <v>0</v>
      </c>
      <c r="Z49" s="98">
        <v>0</v>
      </c>
      <c r="AA49" s="98">
        <v>6</v>
      </c>
      <c r="AB49" s="98">
        <v>4</v>
      </c>
      <c r="AC49" s="98">
        <v>0</v>
      </c>
      <c r="AD49" s="98">
        <v>0</v>
      </c>
      <c r="AE49" s="98">
        <v>0</v>
      </c>
      <c r="AF49" s="98">
        <v>0</v>
      </c>
      <c r="AG49" s="99">
        <f t="shared" si="13"/>
        <v>10</v>
      </c>
      <c r="AH49" s="99">
        <f t="shared" si="14"/>
        <v>7</v>
      </c>
      <c r="AI49" s="393" t="s">
        <v>104</v>
      </c>
      <c r="AJ49" s="98">
        <v>3</v>
      </c>
      <c r="AK49" s="98">
        <v>2</v>
      </c>
      <c r="AL49" s="98">
        <v>1</v>
      </c>
      <c r="AM49" s="98">
        <v>1</v>
      </c>
      <c r="AN49" s="98">
        <v>2</v>
      </c>
      <c r="AO49" s="98">
        <v>1</v>
      </c>
      <c r="AP49" s="98">
        <v>1</v>
      </c>
      <c r="AQ49" s="98">
        <v>11</v>
      </c>
      <c r="AR49" s="98">
        <v>12</v>
      </c>
      <c r="AS49" s="98">
        <v>11</v>
      </c>
      <c r="AT49" s="98">
        <v>1</v>
      </c>
      <c r="AU49" s="110">
        <v>0</v>
      </c>
      <c r="AV49" s="110">
        <v>0</v>
      </c>
      <c r="AW49" s="110">
        <v>0</v>
      </c>
      <c r="AX49" s="110">
        <v>27</v>
      </c>
      <c r="AY49" s="110">
        <v>27</v>
      </c>
      <c r="AZ49" s="98">
        <v>5</v>
      </c>
      <c r="BA49" s="98">
        <f t="shared" si="15"/>
        <v>2</v>
      </c>
      <c r="BB49" s="98">
        <v>2</v>
      </c>
      <c r="BC49" s="13"/>
    </row>
    <row r="50" spans="1:55" ht="15" customHeight="1" x14ac:dyDescent="0.3">
      <c r="A50" s="298" t="s">
        <v>0</v>
      </c>
      <c r="B50" s="98">
        <v>148</v>
      </c>
      <c r="C50" s="98">
        <v>59</v>
      </c>
      <c r="D50" s="98">
        <v>41</v>
      </c>
      <c r="E50" s="98">
        <v>19</v>
      </c>
      <c r="F50" s="98">
        <v>0</v>
      </c>
      <c r="G50" s="98">
        <v>0</v>
      </c>
      <c r="H50" s="98">
        <v>47</v>
      </c>
      <c r="I50" s="98">
        <v>19</v>
      </c>
      <c r="J50" s="98">
        <v>97</v>
      </c>
      <c r="K50" s="98">
        <v>55</v>
      </c>
      <c r="L50" s="98">
        <v>6</v>
      </c>
      <c r="M50" s="98">
        <v>1</v>
      </c>
      <c r="N50" s="98">
        <v>20</v>
      </c>
      <c r="O50" s="98">
        <v>5</v>
      </c>
      <c r="P50" s="99">
        <f>B50+D50+F50+H50+J50+L50+N50</f>
        <v>359</v>
      </c>
      <c r="Q50" s="99">
        <f>C50+E50+G50+I50+K50+M50+O50</f>
        <v>158</v>
      </c>
      <c r="R50" s="298" t="s">
        <v>0</v>
      </c>
      <c r="S50" s="98">
        <v>9</v>
      </c>
      <c r="T50" s="98">
        <v>5</v>
      </c>
      <c r="U50" s="98">
        <v>3</v>
      </c>
      <c r="V50" s="98">
        <v>2</v>
      </c>
      <c r="W50" s="98">
        <v>0</v>
      </c>
      <c r="X50" s="98">
        <v>0</v>
      </c>
      <c r="Y50" s="98">
        <v>4</v>
      </c>
      <c r="Z50" s="98">
        <v>1</v>
      </c>
      <c r="AA50" s="98">
        <v>11</v>
      </c>
      <c r="AB50" s="98">
        <v>6</v>
      </c>
      <c r="AC50" s="98">
        <v>0</v>
      </c>
      <c r="AD50" s="98">
        <v>0</v>
      </c>
      <c r="AE50" s="98">
        <v>3</v>
      </c>
      <c r="AF50" s="98">
        <v>0</v>
      </c>
      <c r="AG50" s="99">
        <f>S50+U50+W50+Y50+AA50+AC50+AE50</f>
        <v>30</v>
      </c>
      <c r="AH50" s="99">
        <f>T50+V50+X50+Z50+AB50+AD50+AF50</f>
        <v>14</v>
      </c>
      <c r="AI50" s="404" t="s">
        <v>0</v>
      </c>
      <c r="AJ50" s="98">
        <v>3</v>
      </c>
      <c r="AK50" s="98">
        <v>1</v>
      </c>
      <c r="AL50" s="98"/>
      <c r="AM50" s="98">
        <v>1</v>
      </c>
      <c r="AN50" s="98">
        <v>1</v>
      </c>
      <c r="AO50" s="98"/>
      <c r="AP50" s="98">
        <v>1</v>
      </c>
      <c r="AQ50" s="98">
        <v>7</v>
      </c>
      <c r="AR50" s="98">
        <v>23</v>
      </c>
      <c r="AS50" s="98">
        <v>23</v>
      </c>
      <c r="AT50" s="98"/>
      <c r="AU50" s="110"/>
      <c r="AV50" s="110"/>
      <c r="AW50" s="110"/>
      <c r="AX50" s="110">
        <v>18</v>
      </c>
      <c r="AY50" s="110">
        <v>18</v>
      </c>
      <c r="AZ50" s="98">
        <v>2</v>
      </c>
      <c r="BA50" s="98">
        <f t="shared" si="15"/>
        <v>2</v>
      </c>
      <c r="BB50" s="98">
        <v>2</v>
      </c>
      <c r="BC50" s="13"/>
    </row>
    <row r="51" spans="1:55" ht="15" customHeight="1" x14ac:dyDescent="0.3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9">
        <f t="shared" si="11"/>
        <v>0</v>
      </c>
      <c r="Q51" s="99">
        <f t="shared" si="12"/>
        <v>0</v>
      </c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>
        <f t="shared" si="13"/>
        <v>0</v>
      </c>
      <c r="AH51" s="98">
        <f t="shared" si="14"/>
        <v>0</v>
      </c>
      <c r="AI51" s="393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110"/>
      <c r="AV51" s="110"/>
      <c r="AW51" s="110"/>
      <c r="AX51" s="110"/>
      <c r="AY51" s="110"/>
      <c r="AZ51" s="98"/>
      <c r="BA51" s="98"/>
      <c r="BB51" s="98"/>
      <c r="BC51" s="13"/>
    </row>
    <row r="52" spans="1:55" ht="15" customHeight="1" x14ac:dyDescent="0.3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9">
        <f t="shared" si="11"/>
        <v>0</v>
      </c>
      <c r="Q52" s="99">
        <f t="shared" si="12"/>
        <v>0</v>
      </c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>
        <f t="shared" si="13"/>
        <v>0</v>
      </c>
      <c r="AH52" s="98">
        <f t="shared" si="14"/>
        <v>0</v>
      </c>
      <c r="AI52" s="393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110"/>
      <c r="AV52" s="110"/>
      <c r="AW52" s="110"/>
      <c r="AX52" s="110"/>
      <c r="AY52" s="110"/>
      <c r="AZ52" s="110"/>
      <c r="BA52" s="98"/>
      <c r="BB52" s="13"/>
      <c r="BC52" s="13"/>
    </row>
    <row r="53" spans="1:55" ht="15" customHeight="1" x14ac:dyDescent="0.3">
      <c r="A53" s="205"/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28"/>
      <c r="Q53" s="228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39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40"/>
      <c r="AV53" s="240"/>
      <c r="AW53" s="240"/>
      <c r="AX53" s="240"/>
      <c r="AY53" s="240"/>
      <c r="AZ53" s="240"/>
      <c r="BA53" s="205"/>
      <c r="BB53" s="53"/>
      <c r="BC53" s="53"/>
    </row>
    <row r="54" spans="1:55" s="79" customFormat="1" x14ac:dyDescent="0.3">
      <c r="A54" s="152" t="s">
        <v>222</v>
      </c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220"/>
      <c r="Q54" s="220"/>
      <c r="R54" s="152" t="s">
        <v>319</v>
      </c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388" t="s">
        <v>456</v>
      </c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12"/>
      <c r="AV54" s="112"/>
      <c r="AW54" s="112"/>
      <c r="AX54" s="112"/>
      <c r="AY54" s="112"/>
      <c r="AZ54" s="112"/>
      <c r="BA54" s="152"/>
      <c r="BB54" s="29"/>
      <c r="BC54" s="29"/>
    </row>
    <row r="55" spans="1:55" s="79" customFormat="1" x14ac:dyDescent="0.3">
      <c r="A55" s="152" t="s">
        <v>11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220"/>
      <c r="Q55" s="220"/>
      <c r="R55" s="152" t="s">
        <v>11</v>
      </c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388" t="s">
        <v>33</v>
      </c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12"/>
      <c r="AV55" s="112"/>
      <c r="AW55" s="112"/>
      <c r="AX55" s="112"/>
      <c r="AY55" s="112"/>
      <c r="AZ55" s="112"/>
      <c r="BA55" s="152"/>
      <c r="BB55" s="29"/>
      <c r="BC55" s="29"/>
    </row>
    <row r="56" spans="1:55" s="79" customFormat="1" x14ac:dyDescent="0.3">
      <c r="A56" s="152" t="s">
        <v>149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220"/>
      <c r="Q56" s="220"/>
      <c r="R56" s="152" t="s">
        <v>149</v>
      </c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388" t="s">
        <v>149</v>
      </c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12"/>
      <c r="AV56" s="112"/>
      <c r="AW56" s="112"/>
      <c r="AX56" s="112"/>
      <c r="AY56" s="112"/>
      <c r="AZ56" s="112"/>
      <c r="BA56" s="152"/>
      <c r="BB56" s="29"/>
      <c r="BC56" s="29"/>
    </row>
    <row r="57" spans="1:55" x14ac:dyDescent="0.3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36"/>
      <c r="AV57" s="236"/>
      <c r="AW57" s="236"/>
      <c r="AX57" s="236"/>
      <c r="AY57" s="112"/>
      <c r="AZ57" s="112"/>
      <c r="BA57" s="152"/>
    </row>
    <row r="58" spans="1:55" x14ac:dyDescent="0.3">
      <c r="A58" s="201" t="s">
        <v>333</v>
      </c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22" t="s">
        <v>323</v>
      </c>
      <c r="O58" s="152"/>
      <c r="R58" s="201" t="s">
        <v>333</v>
      </c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22" t="s">
        <v>323</v>
      </c>
      <c r="AF58" s="152"/>
      <c r="AG58" s="200"/>
      <c r="AH58" s="200"/>
      <c r="AI58" s="390" t="s">
        <v>333</v>
      </c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36"/>
      <c r="AV58" s="236"/>
      <c r="AW58" s="236"/>
      <c r="AX58" s="237"/>
      <c r="AY58" s="237" t="s">
        <v>323</v>
      </c>
      <c r="AZ58" s="112"/>
      <c r="BA58" s="152"/>
    </row>
    <row r="59" spans="1:55" x14ac:dyDescent="0.3">
      <c r="A59" s="201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22"/>
      <c r="O59" s="152"/>
      <c r="R59" s="201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22"/>
      <c r="AF59" s="152"/>
      <c r="AG59" s="200"/>
      <c r="AH59" s="200"/>
      <c r="AI59" s="39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36"/>
      <c r="AV59" s="236"/>
      <c r="AW59" s="236"/>
      <c r="AX59" s="237"/>
      <c r="AY59" s="112"/>
      <c r="AZ59" s="112"/>
      <c r="BA59" s="200"/>
    </row>
    <row r="60" spans="1:55" ht="16.5" customHeight="1" x14ac:dyDescent="0.25">
      <c r="A60" s="96"/>
      <c r="B60" s="225" t="s">
        <v>353</v>
      </c>
      <c r="C60" s="226"/>
      <c r="D60" s="225" t="s">
        <v>354</v>
      </c>
      <c r="E60" s="226"/>
      <c r="F60" s="225" t="s">
        <v>355</v>
      </c>
      <c r="G60" s="226"/>
      <c r="H60" s="225" t="s">
        <v>356</v>
      </c>
      <c r="I60" s="226"/>
      <c r="J60" s="225" t="s">
        <v>357</v>
      </c>
      <c r="K60" s="226"/>
      <c r="L60" s="225" t="s">
        <v>358</v>
      </c>
      <c r="M60" s="226"/>
      <c r="N60" s="225" t="s">
        <v>359</v>
      </c>
      <c r="O60" s="226"/>
      <c r="P60" s="223" t="s">
        <v>324</v>
      </c>
      <c r="Q60" s="224"/>
      <c r="R60" s="96"/>
      <c r="S60" s="225" t="s">
        <v>353</v>
      </c>
      <c r="T60" s="226"/>
      <c r="U60" s="225" t="s">
        <v>354</v>
      </c>
      <c r="V60" s="226"/>
      <c r="W60" s="225" t="s">
        <v>355</v>
      </c>
      <c r="X60" s="226"/>
      <c r="Y60" s="225" t="s">
        <v>356</v>
      </c>
      <c r="Z60" s="226"/>
      <c r="AA60" s="225" t="s">
        <v>357</v>
      </c>
      <c r="AB60" s="226"/>
      <c r="AC60" s="225" t="s">
        <v>358</v>
      </c>
      <c r="AD60" s="226"/>
      <c r="AE60" s="225" t="s">
        <v>359</v>
      </c>
      <c r="AF60" s="226"/>
      <c r="AG60" s="225" t="s">
        <v>324</v>
      </c>
      <c r="AH60" s="226"/>
      <c r="AI60" s="391"/>
      <c r="AJ60" s="462" t="s">
        <v>360</v>
      </c>
      <c r="AK60" s="463"/>
      <c r="AL60" s="463"/>
      <c r="AM60" s="463"/>
      <c r="AN60" s="463"/>
      <c r="AO60" s="463"/>
      <c r="AP60" s="463"/>
      <c r="AQ60" s="464"/>
      <c r="AR60" s="355" t="s">
        <v>7</v>
      </c>
      <c r="AS60" s="118"/>
      <c r="AT60" s="117"/>
      <c r="AU60" s="306" t="s">
        <v>527</v>
      </c>
      <c r="AV60" s="360"/>
      <c r="AW60" s="118"/>
      <c r="AX60" s="247"/>
      <c r="AY60" s="117"/>
      <c r="AZ60" s="361" t="s">
        <v>528</v>
      </c>
      <c r="BA60" s="306" t="s">
        <v>529</v>
      </c>
      <c r="BB60" s="355"/>
      <c r="BC60" s="362">
        <v>0</v>
      </c>
    </row>
    <row r="61" spans="1:55" ht="23.25" customHeight="1" x14ac:dyDescent="0.3">
      <c r="A61" s="98" t="s">
        <v>21</v>
      </c>
      <c r="B61" s="87" t="s">
        <v>375</v>
      </c>
      <c r="C61" s="87" t="s">
        <v>330</v>
      </c>
      <c r="D61" s="87" t="s">
        <v>375</v>
      </c>
      <c r="E61" s="87" t="s">
        <v>330</v>
      </c>
      <c r="F61" s="87" t="s">
        <v>375</v>
      </c>
      <c r="G61" s="87" t="s">
        <v>330</v>
      </c>
      <c r="H61" s="87" t="s">
        <v>375</v>
      </c>
      <c r="I61" s="87" t="s">
        <v>330</v>
      </c>
      <c r="J61" s="87" t="s">
        <v>375</v>
      </c>
      <c r="K61" s="87" t="s">
        <v>330</v>
      </c>
      <c r="L61" s="44" t="s">
        <v>375</v>
      </c>
      <c r="M61" s="44" t="s">
        <v>330</v>
      </c>
      <c r="N61" s="44" t="s">
        <v>375</v>
      </c>
      <c r="O61" s="44" t="s">
        <v>330</v>
      </c>
      <c r="P61" s="149" t="s">
        <v>375</v>
      </c>
      <c r="Q61" s="149" t="s">
        <v>330</v>
      </c>
      <c r="R61" s="98" t="s">
        <v>21</v>
      </c>
      <c r="S61" s="87" t="s">
        <v>375</v>
      </c>
      <c r="T61" s="87" t="s">
        <v>330</v>
      </c>
      <c r="U61" s="87" t="s">
        <v>375</v>
      </c>
      <c r="V61" s="87" t="s">
        <v>330</v>
      </c>
      <c r="W61" s="87" t="s">
        <v>375</v>
      </c>
      <c r="X61" s="87" t="s">
        <v>330</v>
      </c>
      <c r="Y61" s="87" t="s">
        <v>375</v>
      </c>
      <c r="Z61" s="87" t="s">
        <v>330</v>
      </c>
      <c r="AA61" s="87" t="s">
        <v>375</v>
      </c>
      <c r="AB61" s="87" t="s">
        <v>330</v>
      </c>
      <c r="AC61" s="87" t="s">
        <v>375</v>
      </c>
      <c r="AD61" s="87" t="s">
        <v>330</v>
      </c>
      <c r="AE61" s="87" t="s">
        <v>375</v>
      </c>
      <c r="AF61" s="87" t="s">
        <v>330</v>
      </c>
      <c r="AG61" s="87" t="s">
        <v>375</v>
      </c>
      <c r="AH61" s="87" t="s">
        <v>330</v>
      </c>
      <c r="AI61" s="396" t="s">
        <v>21</v>
      </c>
      <c r="AJ61" s="272" t="s">
        <v>353</v>
      </c>
      <c r="AK61" s="272" t="s">
        <v>361</v>
      </c>
      <c r="AL61" s="272" t="s">
        <v>362</v>
      </c>
      <c r="AM61" s="272" t="s">
        <v>363</v>
      </c>
      <c r="AN61" s="272" t="s">
        <v>364</v>
      </c>
      <c r="AO61" s="272" t="s">
        <v>365</v>
      </c>
      <c r="AP61" s="272" t="s">
        <v>366</v>
      </c>
      <c r="AQ61" s="271" t="s">
        <v>331</v>
      </c>
      <c r="AR61" s="260" t="s">
        <v>535</v>
      </c>
      <c r="AS61" s="258" t="s">
        <v>542</v>
      </c>
      <c r="AT61" s="250" t="s">
        <v>543</v>
      </c>
      <c r="AU61" s="365" t="s">
        <v>538</v>
      </c>
      <c r="AV61" s="253" t="s">
        <v>539</v>
      </c>
      <c r="AW61" s="253" t="s">
        <v>346</v>
      </c>
      <c r="AX61" s="253" t="s">
        <v>4</v>
      </c>
      <c r="AY61" s="366" t="s">
        <v>541</v>
      </c>
      <c r="AZ61" s="367" t="s">
        <v>158</v>
      </c>
      <c r="BA61" s="368" t="s">
        <v>175</v>
      </c>
      <c r="BB61" s="307" t="s">
        <v>170</v>
      </c>
      <c r="BC61" s="368" t="s">
        <v>176</v>
      </c>
    </row>
    <row r="62" spans="1:55" x14ac:dyDescent="0.3">
      <c r="A62" s="98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8"/>
      <c r="M62" s="98"/>
      <c r="N62" s="98"/>
      <c r="O62" s="98"/>
      <c r="P62" s="227"/>
      <c r="Q62" s="227"/>
      <c r="R62" s="98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391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239"/>
      <c r="AV62" s="239"/>
      <c r="AW62" s="239"/>
      <c r="AX62" s="239"/>
      <c r="AY62" s="239"/>
      <c r="AZ62" s="239"/>
      <c r="BA62" s="96"/>
      <c r="BB62" s="10"/>
      <c r="BC62" s="10"/>
    </row>
    <row r="63" spans="1:55" s="57" customFormat="1" x14ac:dyDescent="0.3">
      <c r="A63" s="12" t="s">
        <v>332</v>
      </c>
      <c r="B63" s="12">
        <f>SUM(B65:B88)</f>
        <v>2217</v>
      </c>
      <c r="C63" s="12">
        <f t="shared" ref="C63:Q63" si="16">SUM(C65:C88)</f>
        <v>1160</v>
      </c>
      <c r="D63" s="12">
        <f t="shared" si="16"/>
        <v>721</v>
      </c>
      <c r="E63" s="12">
        <f t="shared" si="16"/>
        <v>417</v>
      </c>
      <c r="F63" s="12">
        <f t="shared" si="16"/>
        <v>361</v>
      </c>
      <c r="G63" s="12">
        <f t="shared" si="16"/>
        <v>161</v>
      </c>
      <c r="H63" s="12">
        <f t="shared" si="16"/>
        <v>328</v>
      </c>
      <c r="I63" s="12">
        <f t="shared" si="16"/>
        <v>160</v>
      </c>
      <c r="J63" s="12">
        <f t="shared" si="16"/>
        <v>1316</v>
      </c>
      <c r="K63" s="12">
        <f t="shared" si="16"/>
        <v>706</v>
      </c>
      <c r="L63" s="12">
        <f t="shared" si="16"/>
        <v>280</v>
      </c>
      <c r="M63" s="12">
        <f t="shared" si="16"/>
        <v>126</v>
      </c>
      <c r="N63" s="12">
        <f t="shared" si="16"/>
        <v>257</v>
      </c>
      <c r="O63" s="12">
        <f t="shared" si="16"/>
        <v>102</v>
      </c>
      <c r="P63" s="12">
        <f t="shared" si="16"/>
        <v>5480</v>
      </c>
      <c r="Q63" s="12">
        <f t="shared" si="16"/>
        <v>2832</v>
      </c>
      <c r="R63" s="12" t="s">
        <v>332</v>
      </c>
      <c r="S63" s="12">
        <f>SUM(S65:S88)</f>
        <v>67</v>
      </c>
      <c r="T63" s="12">
        <f t="shared" ref="T63:BC63" si="17">SUM(T65:T88)</f>
        <v>33</v>
      </c>
      <c r="U63" s="12">
        <f t="shared" si="17"/>
        <v>25</v>
      </c>
      <c r="V63" s="12">
        <f t="shared" si="17"/>
        <v>11</v>
      </c>
      <c r="W63" s="12">
        <f t="shared" si="17"/>
        <v>15</v>
      </c>
      <c r="X63" s="12">
        <f t="shared" si="17"/>
        <v>5</v>
      </c>
      <c r="Y63" s="12">
        <f t="shared" si="17"/>
        <v>13</v>
      </c>
      <c r="Z63" s="12">
        <f t="shared" si="17"/>
        <v>6</v>
      </c>
      <c r="AA63" s="12">
        <f t="shared" si="17"/>
        <v>248</v>
      </c>
      <c r="AB63" s="12">
        <f t="shared" si="17"/>
        <v>151</v>
      </c>
      <c r="AC63" s="12">
        <f t="shared" si="17"/>
        <v>84</v>
      </c>
      <c r="AD63" s="12">
        <f t="shared" si="17"/>
        <v>41</v>
      </c>
      <c r="AE63" s="12">
        <f t="shared" si="17"/>
        <v>87</v>
      </c>
      <c r="AF63" s="12">
        <f t="shared" si="17"/>
        <v>26</v>
      </c>
      <c r="AG63" s="12">
        <f t="shared" si="17"/>
        <v>539</v>
      </c>
      <c r="AH63" s="12">
        <f t="shared" si="17"/>
        <v>273</v>
      </c>
      <c r="AI63" s="394" t="s">
        <v>332</v>
      </c>
      <c r="AJ63" s="12">
        <f t="shared" si="17"/>
        <v>48</v>
      </c>
      <c r="AK63" s="12">
        <f t="shared" si="17"/>
        <v>21</v>
      </c>
      <c r="AL63" s="12">
        <f t="shared" si="17"/>
        <v>11</v>
      </c>
      <c r="AM63" s="12">
        <f t="shared" si="17"/>
        <v>13</v>
      </c>
      <c r="AN63" s="12">
        <f t="shared" si="17"/>
        <v>29</v>
      </c>
      <c r="AO63" s="12">
        <f t="shared" si="17"/>
        <v>9</v>
      </c>
      <c r="AP63" s="12">
        <f t="shared" si="17"/>
        <v>9</v>
      </c>
      <c r="AQ63" s="12">
        <f t="shared" si="17"/>
        <v>140</v>
      </c>
      <c r="AR63" s="12">
        <f t="shared" si="17"/>
        <v>149</v>
      </c>
      <c r="AS63" s="12">
        <f t="shared" si="17"/>
        <v>136</v>
      </c>
      <c r="AT63" s="12">
        <f t="shared" si="17"/>
        <v>13</v>
      </c>
      <c r="AU63" s="12">
        <f t="shared" si="17"/>
        <v>0</v>
      </c>
      <c r="AV63" s="12">
        <f t="shared" si="17"/>
        <v>0</v>
      </c>
      <c r="AW63" s="12">
        <f t="shared" si="17"/>
        <v>5</v>
      </c>
      <c r="AX63" s="12">
        <f t="shared" si="17"/>
        <v>332</v>
      </c>
      <c r="AY63" s="12">
        <f t="shared" si="17"/>
        <v>337</v>
      </c>
      <c r="AZ63" s="12">
        <f t="shared" si="17"/>
        <v>46</v>
      </c>
      <c r="BA63" s="12">
        <f t="shared" si="17"/>
        <v>25</v>
      </c>
      <c r="BB63" s="12">
        <f t="shared" si="17"/>
        <v>25</v>
      </c>
      <c r="BC63" s="12">
        <f t="shared" si="17"/>
        <v>0</v>
      </c>
    </row>
    <row r="64" spans="1:55" x14ac:dyDescent="0.3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9"/>
      <c r="Q64" s="99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393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110"/>
      <c r="AV64" s="110"/>
      <c r="AW64" s="110"/>
      <c r="AX64" s="110"/>
      <c r="AY64" s="110"/>
      <c r="AZ64" s="110"/>
      <c r="BA64" s="98"/>
      <c r="BB64" s="13"/>
      <c r="BC64" s="13"/>
    </row>
    <row r="65" spans="1:55" ht="15" customHeight="1" x14ac:dyDescent="0.3">
      <c r="A65" s="98" t="s">
        <v>133</v>
      </c>
      <c r="B65" s="98">
        <v>822</v>
      </c>
      <c r="C65" s="98">
        <v>445</v>
      </c>
      <c r="D65" s="98">
        <v>354</v>
      </c>
      <c r="E65" s="98">
        <v>200</v>
      </c>
      <c r="F65" s="98">
        <v>262</v>
      </c>
      <c r="G65" s="98">
        <v>118</v>
      </c>
      <c r="H65" s="98">
        <v>59</v>
      </c>
      <c r="I65" s="98">
        <v>33</v>
      </c>
      <c r="J65" s="98">
        <v>519</v>
      </c>
      <c r="K65" s="98">
        <v>300</v>
      </c>
      <c r="L65" s="98">
        <v>242</v>
      </c>
      <c r="M65" s="98">
        <v>110</v>
      </c>
      <c r="N65" s="98">
        <v>42</v>
      </c>
      <c r="O65" s="98">
        <v>18</v>
      </c>
      <c r="P65" s="99">
        <f>B65+D65+F65+H65+J65+L65+N65</f>
        <v>2300</v>
      </c>
      <c r="Q65" s="99">
        <f>C65+E65+G65+I65+K65+M65+O65</f>
        <v>1224</v>
      </c>
      <c r="R65" s="98" t="s">
        <v>133</v>
      </c>
      <c r="S65" s="98">
        <v>22</v>
      </c>
      <c r="T65" s="98">
        <v>15</v>
      </c>
      <c r="U65" s="98">
        <v>18</v>
      </c>
      <c r="V65" s="98">
        <v>10</v>
      </c>
      <c r="W65" s="98">
        <v>10</v>
      </c>
      <c r="X65" s="98">
        <v>5</v>
      </c>
      <c r="Y65" s="98">
        <v>3</v>
      </c>
      <c r="Z65" s="98">
        <v>2</v>
      </c>
      <c r="AA65" s="98">
        <v>77</v>
      </c>
      <c r="AB65" s="98">
        <v>47</v>
      </c>
      <c r="AC65" s="98">
        <v>72</v>
      </c>
      <c r="AD65" s="98">
        <v>33</v>
      </c>
      <c r="AE65" s="98">
        <v>16</v>
      </c>
      <c r="AF65" s="98">
        <v>7</v>
      </c>
      <c r="AG65" s="99">
        <f>S65+U65+W65+Y65+AA65+AC65+AE65</f>
        <v>218</v>
      </c>
      <c r="AH65" s="99">
        <f>T65+V65+X65+Z65+AB65+AD65+AF65</f>
        <v>119</v>
      </c>
      <c r="AI65" s="393" t="s">
        <v>133</v>
      </c>
      <c r="AJ65" s="98">
        <v>19</v>
      </c>
      <c r="AK65" s="98">
        <v>11</v>
      </c>
      <c r="AL65" s="98">
        <v>8</v>
      </c>
      <c r="AM65" s="98">
        <v>3</v>
      </c>
      <c r="AN65" s="98">
        <v>13</v>
      </c>
      <c r="AO65" s="98">
        <v>7</v>
      </c>
      <c r="AP65" s="98">
        <v>4</v>
      </c>
      <c r="AQ65" s="98">
        <v>65</v>
      </c>
      <c r="AR65" s="98">
        <v>73</v>
      </c>
      <c r="AS65" s="98">
        <v>67</v>
      </c>
      <c r="AT65" s="98">
        <v>6</v>
      </c>
      <c r="AU65" s="110">
        <v>0</v>
      </c>
      <c r="AV65" s="110">
        <v>0</v>
      </c>
      <c r="AW65" s="110">
        <v>5</v>
      </c>
      <c r="AX65" s="110">
        <v>159</v>
      </c>
      <c r="AY65" s="110">
        <v>164</v>
      </c>
      <c r="AZ65" s="98">
        <v>17</v>
      </c>
      <c r="BA65" s="98">
        <f t="shared" ref="BA65:BA73" si="18">+BB65+BC65</f>
        <v>10</v>
      </c>
      <c r="BB65" s="98">
        <v>10</v>
      </c>
      <c r="BC65" s="13"/>
    </row>
    <row r="66" spans="1:55" ht="15" customHeight="1" x14ac:dyDescent="0.3">
      <c r="A66" s="98" t="s">
        <v>126</v>
      </c>
      <c r="B66" s="98">
        <v>91</v>
      </c>
      <c r="C66" s="98">
        <v>47</v>
      </c>
      <c r="D66" s="98">
        <v>19</v>
      </c>
      <c r="E66" s="98">
        <v>14</v>
      </c>
      <c r="F66" s="98">
        <v>0</v>
      </c>
      <c r="G66" s="98">
        <v>0</v>
      </c>
      <c r="H66" s="98">
        <v>0</v>
      </c>
      <c r="I66" s="98">
        <v>0</v>
      </c>
      <c r="J66" s="98">
        <v>20</v>
      </c>
      <c r="K66" s="98">
        <v>13</v>
      </c>
      <c r="L66" s="98">
        <v>0</v>
      </c>
      <c r="M66" s="98">
        <v>0</v>
      </c>
      <c r="N66" s="98">
        <v>0</v>
      </c>
      <c r="O66" s="98">
        <v>0</v>
      </c>
      <c r="P66" s="99">
        <f t="shared" ref="P66:P88" si="19">B66+D66+F66+H66+J66+L66+N66</f>
        <v>130</v>
      </c>
      <c r="Q66" s="99">
        <f t="shared" ref="Q66:Q88" si="20">C66+E66+G66+I66+K66+M66+O66</f>
        <v>74</v>
      </c>
      <c r="R66" s="98" t="s">
        <v>126</v>
      </c>
      <c r="S66" s="98">
        <v>0</v>
      </c>
      <c r="T66" s="98">
        <v>0</v>
      </c>
      <c r="U66" s="98">
        <v>0</v>
      </c>
      <c r="V66" s="98">
        <v>0</v>
      </c>
      <c r="W66" s="98">
        <v>0</v>
      </c>
      <c r="X66" s="98">
        <v>0</v>
      </c>
      <c r="Y66" s="98">
        <v>0</v>
      </c>
      <c r="Z66" s="98">
        <v>0</v>
      </c>
      <c r="AA66" s="98">
        <v>0</v>
      </c>
      <c r="AB66" s="98">
        <v>0</v>
      </c>
      <c r="AC66" s="98">
        <v>0</v>
      </c>
      <c r="AD66" s="98">
        <v>0</v>
      </c>
      <c r="AE66" s="98">
        <v>0</v>
      </c>
      <c r="AF66" s="98">
        <v>0</v>
      </c>
      <c r="AG66" s="98">
        <f t="shared" ref="AG66:AG88" si="21">S66+U66+W66+Y66+AA66+AC66+AE66</f>
        <v>0</v>
      </c>
      <c r="AH66" s="98">
        <f t="shared" ref="AH66:AH88" si="22">T66+V66+X66+Z66+AB66+AD66+AF66</f>
        <v>0</v>
      </c>
      <c r="AI66" s="393" t="s">
        <v>126</v>
      </c>
      <c r="AJ66" s="98">
        <v>2</v>
      </c>
      <c r="AK66" s="98">
        <v>1</v>
      </c>
      <c r="AL66" s="98">
        <v>0</v>
      </c>
      <c r="AM66" s="98">
        <v>0</v>
      </c>
      <c r="AN66" s="98">
        <v>1</v>
      </c>
      <c r="AO66" s="98">
        <v>0</v>
      </c>
      <c r="AP66" s="98">
        <v>0</v>
      </c>
      <c r="AQ66" s="98">
        <v>4</v>
      </c>
      <c r="AR66" s="98">
        <v>4</v>
      </c>
      <c r="AS66" s="98">
        <v>3</v>
      </c>
      <c r="AT66" s="98">
        <v>1</v>
      </c>
      <c r="AU66" s="110">
        <v>0</v>
      </c>
      <c r="AV66" s="110">
        <v>0</v>
      </c>
      <c r="AW66" s="110">
        <v>0</v>
      </c>
      <c r="AX66" s="110">
        <v>12</v>
      </c>
      <c r="AY66" s="110">
        <v>12</v>
      </c>
      <c r="AZ66" s="98">
        <v>1</v>
      </c>
      <c r="BA66" s="98">
        <f t="shared" si="18"/>
        <v>1</v>
      </c>
      <c r="BB66" s="98">
        <v>1</v>
      </c>
      <c r="BC66" s="13"/>
    </row>
    <row r="67" spans="1:55" ht="15" customHeight="1" x14ac:dyDescent="0.3">
      <c r="A67" s="98" t="s">
        <v>128</v>
      </c>
      <c r="B67" s="98">
        <v>24</v>
      </c>
      <c r="C67" s="98">
        <v>14</v>
      </c>
      <c r="D67" s="98">
        <v>21</v>
      </c>
      <c r="E67" s="98">
        <v>15</v>
      </c>
      <c r="F67" s="98">
        <v>0</v>
      </c>
      <c r="G67" s="98">
        <v>0</v>
      </c>
      <c r="H67" s="98">
        <v>0</v>
      </c>
      <c r="I67" s="98">
        <v>0</v>
      </c>
      <c r="J67" s="98">
        <v>28</v>
      </c>
      <c r="K67" s="98">
        <v>9</v>
      </c>
      <c r="L67" s="98">
        <v>0</v>
      </c>
      <c r="M67" s="98">
        <v>0</v>
      </c>
      <c r="N67" s="98">
        <v>0</v>
      </c>
      <c r="O67" s="98">
        <v>0</v>
      </c>
      <c r="P67" s="99">
        <f t="shared" si="19"/>
        <v>73</v>
      </c>
      <c r="Q67" s="99">
        <f t="shared" si="20"/>
        <v>38</v>
      </c>
      <c r="R67" s="98" t="s">
        <v>128</v>
      </c>
      <c r="S67" s="98">
        <v>0</v>
      </c>
      <c r="T67" s="98">
        <v>0</v>
      </c>
      <c r="U67" s="98">
        <v>0</v>
      </c>
      <c r="V67" s="98">
        <v>0</v>
      </c>
      <c r="W67" s="98">
        <v>0</v>
      </c>
      <c r="X67" s="98">
        <v>0</v>
      </c>
      <c r="Y67" s="98">
        <v>0</v>
      </c>
      <c r="Z67" s="98">
        <v>0</v>
      </c>
      <c r="AA67" s="98">
        <v>7</v>
      </c>
      <c r="AB67" s="98">
        <v>4</v>
      </c>
      <c r="AC67" s="98">
        <v>0</v>
      </c>
      <c r="AD67" s="98">
        <v>0</v>
      </c>
      <c r="AE67" s="98">
        <v>0</v>
      </c>
      <c r="AF67" s="98">
        <v>0</v>
      </c>
      <c r="AG67" s="99">
        <f t="shared" si="21"/>
        <v>7</v>
      </c>
      <c r="AH67" s="99">
        <f t="shared" si="22"/>
        <v>4</v>
      </c>
      <c r="AI67" s="393" t="s">
        <v>128</v>
      </c>
      <c r="AJ67" s="98">
        <v>1</v>
      </c>
      <c r="AK67" s="98">
        <v>1</v>
      </c>
      <c r="AL67" s="98">
        <v>0</v>
      </c>
      <c r="AM67" s="98">
        <v>0</v>
      </c>
      <c r="AN67" s="98">
        <v>1</v>
      </c>
      <c r="AO67" s="98">
        <v>0</v>
      </c>
      <c r="AP67" s="98">
        <v>0</v>
      </c>
      <c r="AQ67" s="98">
        <v>3</v>
      </c>
      <c r="AR67" s="98">
        <v>3</v>
      </c>
      <c r="AS67" s="98">
        <v>0</v>
      </c>
      <c r="AT67" s="98">
        <v>3</v>
      </c>
      <c r="AU67" s="110">
        <v>0</v>
      </c>
      <c r="AV67" s="110">
        <v>0</v>
      </c>
      <c r="AW67" s="110">
        <v>0</v>
      </c>
      <c r="AX67" s="110">
        <v>10</v>
      </c>
      <c r="AY67" s="110">
        <v>10</v>
      </c>
      <c r="AZ67" s="98">
        <v>0</v>
      </c>
      <c r="BA67" s="98">
        <f t="shared" si="18"/>
        <v>1</v>
      </c>
      <c r="BB67" s="98">
        <v>1</v>
      </c>
      <c r="BC67" s="13"/>
    </row>
    <row r="68" spans="1:55" ht="15" customHeight="1" x14ac:dyDescent="0.3">
      <c r="A68" s="98" t="s">
        <v>129</v>
      </c>
      <c r="B68" s="98">
        <v>649</v>
      </c>
      <c r="C68" s="98">
        <v>330</v>
      </c>
      <c r="D68" s="98">
        <v>90</v>
      </c>
      <c r="E68" s="98">
        <v>51</v>
      </c>
      <c r="F68" s="98">
        <v>0</v>
      </c>
      <c r="G68" s="98">
        <v>0</v>
      </c>
      <c r="H68" s="98">
        <v>147</v>
      </c>
      <c r="I68" s="98">
        <v>75</v>
      </c>
      <c r="J68" s="98">
        <v>407</v>
      </c>
      <c r="K68" s="98">
        <v>227</v>
      </c>
      <c r="L68" s="98">
        <v>0</v>
      </c>
      <c r="M68" s="98">
        <v>0</v>
      </c>
      <c r="N68" s="98">
        <v>149</v>
      </c>
      <c r="O68" s="98">
        <v>51</v>
      </c>
      <c r="P68" s="99">
        <f t="shared" si="19"/>
        <v>1442</v>
      </c>
      <c r="Q68" s="99">
        <f t="shared" si="20"/>
        <v>734</v>
      </c>
      <c r="R68" s="98" t="s">
        <v>129</v>
      </c>
      <c r="S68" s="98">
        <v>17</v>
      </c>
      <c r="T68" s="98">
        <v>7</v>
      </c>
      <c r="U68" s="98">
        <v>2</v>
      </c>
      <c r="V68" s="98">
        <v>0</v>
      </c>
      <c r="W68" s="98">
        <v>0</v>
      </c>
      <c r="X68" s="98">
        <v>0</v>
      </c>
      <c r="Y68" s="98">
        <v>4</v>
      </c>
      <c r="Z68" s="98">
        <v>3</v>
      </c>
      <c r="AA68" s="98">
        <v>84</v>
      </c>
      <c r="AB68" s="98">
        <v>55</v>
      </c>
      <c r="AC68" s="98">
        <v>0</v>
      </c>
      <c r="AD68" s="98">
        <v>0</v>
      </c>
      <c r="AE68" s="98">
        <v>51</v>
      </c>
      <c r="AF68" s="98">
        <v>12</v>
      </c>
      <c r="AG68" s="99">
        <f t="shared" si="21"/>
        <v>158</v>
      </c>
      <c r="AH68" s="99">
        <f t="shared" si="22"/>
        <v>77</v>
      </c>
      <c r="AI68" s="393" t="s">
        <v>129</v>
      </c>
      <c r="AJ68" s="98">
        <v>10</v>
      </c>
      <c r="AK68" s="98">
        <v>2</v>
      </c>
      <c r="AL68" s="98">
        <v>0</v>
      </c>
      <c r="AM68" s="98">
        <v>4</v>
      </c>
      <c r="AN68" s="98">
        <v>6</v>
      </c>
      <c r="AO68" s="98">
        <v>0</v>
      </c>
      <c r="AP68" s="98">
        <v>3</v>
      </c>
      <c r="AQ68" s="98">
        <v>25</v>
      </c>
      <c r="AR68" s="98">
        <v>25</v>
      </c>
      <c r="AS68" s="98">
        <v>25</v>
      </c>
      <c r="AT68" s="98">
        <v>0</v>
      </c>
      <c r="AU68" s="110">
        <v>0</v>
      </c>
      <c r="AV68" s="110">
        <v>0</v>
      </c>
      <c r="AW68" s="110">
        <v>0</v>
      </c>
      <c r="AX68" s="110">
        <v>80</v>
      </c>
      <c r="AY68" s="110">
        <v>80</v>
      </c>
      <c r="AZ68" s="98">
        <v>14</v>
      </c>
      <c r="BA68" s="98">
        <f t="shared" si="18"/>
        <v>3</v>
      </c>
      <c r="BB68" s="98">
        <v>3</v>
      </c>
      <c r="BC68" s="13"/>
    </row>
    <row r="69" spans="1:55" ht="15" customHeight="1" x14ac:dyDescent="0.3">
      <c r="A69" s="98" t="s">
        <v>131</v>
      </c>
      <c r="B69" s="98">
        <v>136</v>
      </c>
      <c r="C69" s="98">
        <v>71</v>
      </c>
      <c r="D69" s="98">
        <v>86</v>
      </c>
      <c r="E69" s="98">
        <v>49</v>
      </c>
      <c r="F69" s="98">
        <v>64</v>
      </c>
      <c r="G69" s="98">
        <v>30</v>
      </c>
      <c r="H69" s="98">
        <v>35</v>
      </c>
      <c r="I69" s="98">
        <v>14</v>
      </c>
      <c r="J69" s="98">
        <v>114</v>
      </c>
      <c r="K69" s="98">
        <v>61</v>
      </c>
      <c r="L69" s="98">
        <v>18</v>
      </c>
      <c r="M69" s="98">
        <v>8</v>
      </c>
      <c r="N69" s="98">
        <v>14</v>
      </c>
      <c r="O69" s="98">
        <v>6</v>
      </c>
      <c r="P69" s="99">
        <f t="shared" si="19"/>
        <v>467</v>
      </c>
      <c r="Q69" s="99">
        <f t="shared" si="20"/>
        <v>239</v>
      </c>
      <c r="R69" s="98" t="s">
        <v>131</v>
      </c>
      <c r="S69" s="98">
        <v>5</v>
      </c>
      <c r="T69" s="98">
        <v>1</v>
      </c>
      <c r="U69" s="98">
        <v>1</v>
      </c>
      <c r="V69" s="98">
        <v>0</v>
      </c>
      <c r="W69" s="98">
        <v>5</v>
      </c>
      <c r="X69" s="98">
        <v>0</v>
      </c>
      <c r="Y69" s="98">
        <v>2</v>
      </c>
      <c r="Z69" s="98">
        <v>0</v>
      </c>
      <c r="AA69" s="98">
        <v>30</v>
      </c>
      <c r="AB69" s="98">
        <v>19</v>
      </c>
      <c r="AC69" s="98">
        <v>4</v>
      </c>
      <c r="AD69" s="98">
        <v>2</v>
      </c>
      <c r="AE69" s="98">
        <v>2</v>
      </c>
      <c r="AF69" s="98">
        <v>0</v>
      </c>
      <c r="AG69" s="99">
        <f t="shared" si="21"/>
        <v>49</v>
      </c>
      <c r="AH69" s="99">
        <f t="shared" si="22"/>
        <v>22</v>
      </c>
      <c r="AI69" s="393" t="s">
        <v>131</v>
      </c>
      <c r="AJ69" s="98">
        <v>5</v>
      </c>
      <c r="AK69" s="98">
        <v>3</v>
      </c>
      <c r="AL69" s="98">
        <v>2</v>
      </c>
      <c r="AM69" s="98">
        <v>3</v>
      </c>
      <c r="AN69" s="98">
        <v>3</v>
      </c>
      <c r="AO69" s="98">
        <v>1</v>
      </c>
      <c r="AP69" s="98">
        <v>1</v>
      </c>
      <c r="AQ69" s="98">
        <v>18</v>
      </c>
      <c r="AR69" s="98">
        <v>20</v>
      </c>
      <c r="AS69" s="98">
        <v>17</v>
      </c>
      <c r="AT69" s="98">
        <v>3</v>
      </c>
      <c r="AU69" s="110">
        <v>0</v>
      </c>
      <c r="AV69" s="110">
        <v>0</v>
      </c>
      <c r="AW69" s="110">
        <v>0</v>
      </c>
      <c r="AX69" s="110">
        <v>30</v>
      </c>
      <c r="AY69" s="110">
        <v>30</v>
      </c>
      <c r="AZ69" s="98">
        <v>4</v>
      </c>
      <c r="BA69" s="98">
        <f t="shared" si="18"/>
        <v>4</v>
      </c>
      <c r="BB69" s="98">
        <v>4</v>
      </c>
      <c r="BC69" s="13"/>
    </row>
    <row r="70" spans="1:55" ht="15" customHeight="1" x14ac:dyDescent="0.3">
      <c r="A70" s="98" t="s">
        <v>132</v>
      </c>
      <c r="B70" s="98">
        <v>134</v>
      </c>
      <c r="C70" s="98">
        <v>68</v>
      </c>
      <c r="D70" s="98">
        <v>20</v>
      </c>
      <c r="E70" s="98">
        <v>7</v>
      </c>
      <c r="F70" s="98">
        <v>0</v>
      </c>
      <c r="G70" s="98">
        <v>0</v>
      </c>
      <c r="H70" s="98">
        <v>0</v>
      </c>
      <c r="I70" s="98">
        <v>0</v>
      </c>
      <c r="J70" s="98">
        <v>36</v>
      </c>
      <c r="K70" s="98">
        <v>12</v>
      </c>
      <c r="L70" s="98">
        <v>0</v>
      </c>
      <c r="M70" s="98">
        <v>0</v>
      </c>
      <c r="N70" s="98">
        <v>0</v>
      </c>
      <c r="O70" s="98">
        <v>0</v>
      </c>
      <c r="P70" s="99">
        <f t="shared" si="19"/>
        <v>190</v>
      </c>
      <c r="Q70" s="99">
        <f t="shared" si="20"/>
        <v>87</v>
      </c>
      <c r="R70" s="98" t="s">
        <v>132</v>
      </c>
      <c r="S70" s="98">
        <v>0</v>
      </c>
      <c r="T70" s="98">
        <v>0</v>
      </c>
      <c r="U70" s="98">
        <v>3</v>
      </c>
      <c r="V70" s="98">
        <v>1</v>
      </c>
      <c r="W70" s="98">
        <v>0</v>
      </c>
      <c r="X70" s="98">
        <v>0</v>
      </c>
      <c r="Y70" s="98">
        <v>0</v>
      </c>
      <c r="Z70" s="98">
        <v>0</v>
      </c>
      <c r="AA70" s="98">
        <v>10</v>
      </c>
      <c r="AB70" s="98">
        <v>5</v>
      </c>
      <c r="AC70" s="98">
        <v>0</v>
      </c>
      <c r="AD70" s="98">
        <v>0</v>
      </c>
      <c r="AE70" s="98">
        <v>0</v>
      </c>
      <c r="AF70" s="98">
        <v>0</v>
      </c>
      <c r="AG70" s="99">
        <f t="shared" si="21"/>
        <v>13</v>
      </c>
      <c r="AH70" s="99">
        <f t="shared" si="22"/>
        <v>6</v>
      </c>
      <c r="AI70" s="393" t="s">
        <v>132</v>
      </c>
      <c r="AJ70" s="98">
        <v>3</v>
      </c>
      <c r="AK70" s="98">
        <v>0</v>
      </c>
      <c r="AL70" s="98">
        <v>0</v>
      </c>
      <c r="AM70" s="98">
        <v>1</v>
      </c>
      <c r="AN70" s="98">
        <v>1</v>
      </c>
      <c r="AO70" s="98">
        <v>0</v>
      </c>
      <c r="AP70" s="98">
        <v>0</v>
      </c>
      <c r="AQ70" s="98">
        <v>5</v>
      </c>
      <c r="AR70" s="98">
        <v>5</v>
      </c>
      <c r="AS70" s="98">
        <v>5</v>
      </c>
      <c r="AT70" s="98">
        <v>0</v>
      </c>
      <c r="AU70" s="110">
        <v>0</v>
      </c>
      <c r="AV70" s="110">
        <v>0</v>
      </c>
      <c r="AW70" s="110">
        <v>0</v>
      </c>
      <c r="AX70" s="110">
        <v>8</v>
      </c>
      <c r="AY70" s="110">
        <v>8</v>
      </c>
      <c r="AZ70" s="98">
        <v>3</v>
      </c>
      <c r="BA70" s="98">
        <f t="shared" si="18"/>
        <v>2</v>
      </c>
      <c r="BB70" s="98">
        <v>2</v>
      </c>
      <c r="BC70" s="13"/>
    </row>
    <row r="71" spans="1:55" ht="15" customHeight="1" x14ac:dyDescent="0.3">
      <c r="A71" s="98" t="s">
        <v>3</v>
      </c>
      <c r="B71" s="98">
        <f>81+89</f>
        <v>170</v>
      </c>
      <c r="C71" s="98">
        <v>89</v>
      </c>
      <c r="D71" s="98">
        <f>22+37</f>
        <v>59</v>
      </c>
      <c r="E71" s="98">
        <v>37</v>
      </c>
      <c r="F71" s="98"/>
      <c r="G71" s="98"/>
      <c r="H71" s="98">
        <f>23+24</f>
        <v>47</v>
      </c>
      <c r="I71" s="98">
        <v>24</v>
      </c>
      <c r="J71" s="98">
        <f>31+19</f>
        <v>50</v>
      </c>
      <c r="K71" s="98">
        <v>19</v>
      </c>
      <c r="L71" s="98">
        <v>0</v>
      </c>
      <c r="M71" s="98">
        <v>0</v>
      </c>
      <c r="N71" s="98">
        <f>25+27</f>
        <v>52</v>
      </c>
      <c r="O71" s="98">
        <v>27</v>
      </c>
      <c r="P71" s="99">
        <f>B71+D71+F71+H71+J71+L71+N71</f>
        <v>378</v>
      </c>
      <c r="Q71" s="99">
        <f>C71+E71+G71+I71+K71+M71+O71</f>
        <v>196</v>
      </c>
      <c r="R71" s="98" t="s">
        <v>3</v>
      </c>
      <c r="S71" s="98">
        <v>11</v>
      </c>
      <c r="T71" s="98">
        <v>7</v>
      </c>
      <c r="U71" s="98">
        <v>0</v>
      </c>
      <c r="V71" s="98">
        <v>0</v>
      </c>
      <c r="W71" s="98">
        <v>0</v>
      </c>
      <c r="X71" s="98"/>
      <c r="Y71" s="98">
        <v>2</v>
      </c>
      <c r="Z71" s="98">
        <v>1</v>
      </c>
      <c r="AA71" s="98">
        <v>10</v>
      </c>
      <c r="AB71" s="98">
        <v>7</v>
      </c>
      <c r="AC71" s="98"/>
      <c r="AD71" s="98"/>
      <c r="AE71" s="98">
        <v>18</v>
      </c>
      <c r="AF71" s="98">
        <v>7</v>
      </c>
      <c r="AG71" s="99">
        <f>S71+U71+W71+Y71+AA71+AC71+AE71</f>
        <v>41</v>
      </c>
      <c r="AH71" s="99">
        <f>T71+V71+X71+Z71+AB71+AD71+AF71</f>
        <v>22</v>
      </c>
      <c r="AI71" s="393" t="s">
        <v>3</v>
      </c>
      <c r="AJ71" s="98">
        <v>4</v>
      </c>
      <c r="AK71" s="98">
        <v>1</v>
      </c>
      <c r="AL71" s="98"/>
      <c r="AM71" s="98">
        <v>1</v>
      </c>
      <c r="AN71" s="98">
        <v>1</v>
      </c>
      <c r="AO71" s="98"/>
      <c r="AP71" s="98">
        <v>1</v>
      </c>
      <c r="AQ71" s="98">
        <f>SUM(AJ71:AP71)</f>
        <v>8</v>
      </c>
      <c r="AR71" s="98">
        <v>7</v>
      </c>
      <c r="AS71" s="98">
        <v>7</v>
      </c>
      <c r="AT71" s="98"/>
      <c r="AU71" s="110"/>
      <c r="AV71" s="110"/>
      <c r="AW71" s="110"/>
      <c r="AX71" s="110">
        <v>8</v>
      </c>
      <c r="AY71" s="110">
        <v>8</v>
      </c>
      <c r="AZ71" s="98">
        <v>1</v>
      </c>
      <c r="BA71" s="98">
        <f t="shared" si="18"/>
        <v>1</v>
      </c>
      <c r="BB71" s="98">
        <v>1</v>
      </c>
      <c r="BC71" s="13"/>
    </row>
    <row r="72" spans="1:55" ht="15" customHeight="1" x14ac:dyDescent="0.3">
      <c r="A72" s="98" t="s">
        <v>141</v>
      </c>
      <c r="B72" s="98">
        <v>129</v>
      </c>
      <c r="C72" s="98">
        <v>74</v>
      </c>
      <c r="D72" s="98">
        <v>34</v>
      </c>
      <c r="E72" s="98">
        <v>24</v>
      </c>
      <c r="F72" s="98">
        <v>35</v>
      </c>
      <c r="G72" s="98">
        <v>13</v>
      </c>
      <c r="H72" s="98">
        <v>40</v>
      </c>
      <c r="I72" s="98">
        <v>14</v>
      </c>
      <c r="J72" s="98">
        <v>108</v>
      </c>
      <c r="K72" s="98">
        <v>49</v>
      </c>
      <c r="L72" s="98">
        <v>20</v>
      </c>
      <c r="M72" s="98">
        <v>8</v>
      </c>
      <c r="N72" s="98">
        <v>0</v>
      </c>
      <c r="O72" s="98">
        <v>0</v>
      </c>
      <c r="P72" s="99">
        <f t="shared" si="19"/>
        <v>366</v>
      </c>
      <c r="Q72" s="99">
        <f t="shared" si="20"/>
        <v>182</v>
      </c>
      <c r="R72" s="98" t="s">
        <v>141</v>
      </c>
      <c r="S72" s="98">
        <v>7</v>
      </c>
      <c r="T72" s="98">
        <v>3</v>
      </c>
      <c r="U72" s="98">
        <v>0</v>
      </c>
      <c r="V72" s="98">
        <v>0</v>
      </c>
      <c r="W72" s="98">
        <v>0</v>
      </c>
      <c r="X72" s="98">
        <v>0</v>
      </c>
      <c r="Y72" s="98">
        <v>2</v>
      </c>
      <c r="Z72" s="98">
        <v>0</v>
      </c>
      <c r="AA72" s="98">
        <v>21</v>
      </c>
      <c r="AB72" s="98">
        <v>9</v>
      </c>
      <c r="AC72" s="98">
        <v>8</v>
      </c>
      <c r="AD72" s="98">
        <v>6</v>
      </c>
      <c r="AE72" s="98">
        <v>0</v>
      </c>
      <c r="AF72" s="98">
        <v>0</v>
      </c>
      <c r="AG72" s="99">
        <f t="shared" si="21"/>
        <v>38</v>
      </c>
      <c r="AH72" s="99">
        <f t="shared" si="22"/>
        <v>18</v>
      </c>
      <c r="AI72" s="393" t="s">
        <v>141</v>
      </c>
      <c r="AJ72" s="98">
        <v>3</v>
      </c>
      <c r="AK72" s="98">
        <v>1</v>
      </c>
      <c r="AL72" s="98">
        <v>1</v>
      </c>
      <c r="AM72" s="98">
        <v>1</v>
      </c>
      <c r="AN72" s="98">
        <v>2</v>
      </c>
      <c r="AO72" s="98">
        <v>1</v>
      </c>
      <c r="AP72" s="98">
        <v>0</v>
      </c>
      <c r="AQ72" s="98">
        <v>9</v>
      </c>
      <c r="AR72" s="98">
        <v>9</v>
      </c>
      <c r="AS72" s="98">
        <v>9</v>
      </c>
      <c r="AT72" s="98">
        <v>0</v>
      </c>
      <c r="AU72" s="110">
        <v>0</v>
      </c>
      <c r="AV72" s="110">
        <v>0</v>
      </c>
      <c r="AW72" s="110">
        <v>0</v>
      </c>
      <c r="AX72" s="110">
        <v>15</v>
      </c>
      <c r="AY72" s="110">
        <v>15</v>
      </c>
      <c r="AZ72" s="98">
        <v>2</v>
      </c>
      <c r="BA72" s="98">
        <f t="shared" si="18"/>
        <v>2</v>
      </c>
      <c r="BB72" s="98">
        <v>2</v>
      </c>
      <c r="BC72" s="13"/>
    </row>
    <row r="73" spans="1:55" ht="15" customHeight="1" x14ac:dyDescent="0.3">
      <c r="A73" s="98" t="s">
        <v>143</v>
      </c>
      <c r="B73" s="98">
        <v>62</v>
      </c>
      <c r="C73" s="98">
        <v>22</v>
      </c>
      <c r="D73" s="98">
        <v>38</v>
      </c>
      <c r="E73" s="98">
        <v>20</v>
      </c>
      <c r="F73" s="98">
        <v>0</v>
      </c>
      <c r="G73" s="98">
        <v>0</v>
      </c>
      <c r="H73" s="98">
        <v>0</v>
      </c>
      <c r="I73" s="98">
        <v>0</v>
      </c>
      <c r="J73" s="98">
        <v>34</v>
      </c>
      <c r="K73" s="98">
        <v>16</v>
      </c>
      <c r="L73" s="98">
        <v>0</v>
      </c>
      <c r="M73" s="98">
        <v>0</v>
      </c>
      <c r="N73" s="98">
        <v>0</v>
      </c>
      <c r="O73" s="98">
        <v>0</v>
      </c>
      <c r="P73" s="99">
        <f t="shared" si="19"/>
        <v>134</v>
      </c>
      <c r="Q73" s="99">
        <f t="shared" si="20"/>
        <v>58</v>
      </c>
      <c r="R73" s="98" t="s">
        <v>143</v>
      </c>
      <c r="S73" s="98">
        <v>5</v>
      </c>
      <c r="T73" s="98">
        <v>0</v>
      </c>
      <c r="U73" s="98">
        <v>1</v>
      </c>
      <c r="V73" s="98">
        <v>0</v>
      </c>
      <c r="W73" s="98">
        <v>0</v>
      </c>
      <c r="X73" s="98">
        <v>0</v>
      </c>
      <c r="Y73" s="98">
        <v>0</v>
      </c>
      <c r="Z73" s="98">
        <v>0</v>
      </c>
      <c r="AA73" s="98">
        <v>9</v>
      </c>
      <c r="AB73" s="98">
        <v>5</v>
      </c>
      <c r="AC73" s="98">
        <v>0</v>
      </c>
      <c r="AD73" s="98">
        <v>0</v>
      </c>
      <c r="AE73" s="98">
        <v>0</v>
      </c>
      <c r="AF73" s="98">
        <v>0</v>
      </c>
      <c r="AG73" s="99">
        <f t="shared" si="21"/>
        <v>15</v>
      </c>
      <c r="AH73" s="99">
        <f t="shared" si="22"/>
        <v>5</v>
      </c>
      <c r="AI73" s="393" t="s">
        <v>143</v>
      </c>
      <c r="AJ73" s="98">
        <v>1</v>
      </c>
      <c r="AK73" s="98">
        <v>1</v>
      </c>
      <c r="AL73" s="98">
        <v>0</v>
      </c>
      <c r="AM73" s="98">
        <v>0</v>
      </c>
      <c r="AN73" s="98">
        <v>1</v>
      </c>
      <c r="AO73" s="98">
        <v>0</v>
      </c>
      <c r="AP73" s="98">
        <v>0</v>
      </c>
      <c r="AQ73" s="98">
        <v>3</v>
      </c>
      <c r="AR73" s="98">
        <v>3</v>
      </c>
      <c r="AS73" s="98">
        <v>3</v>
      </c>
      <c r="AT73" s="98">
        <v>0</v>
      </c>
      <c r="AU73" s="110">
        <v>0</v>
      </c>
      <c r="AV73" s="110">
        <v>0</v>
      </c>
      <c r="AW73" s="110">
        <v>0</v>
      </c>
      <c r="AX73" s="110">
        <v>10</v>
      </c>
      <c r="AY73" s="110">
        <v>10</v>
      </c>
      <c r="AZ73" s="98">
        <v>4</v>
      </c>
      <c r="BA73" s="98">
        <f t="shared" si="18"/>
        <v>1</v>
      </c>
      <c r="BB73" s="98">
        <v>1</v>
      </c>
      <c r="BC73" s="13"/>
    </row>
    <row r="74" spans="1:55" ht="15" customHeight="1" x14ac:dyDescent="0.3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9">
        <f t="shared" si="19"/>
        <v>0</v>
      </c>
      <c r="Q74" s="99">
        <f t="shared" si="20"/>
        <v>0</v>
      </c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9">
        <f t="shared" si="21"/>
        <v>0</v>
      </c>
      <c r="AH74" s="99">
        <f t="shared" si="22"/>
        <v>0</v>
      </c>
      <c r="AI74" s="393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110"/>
      <c r="AV74" s="110"/>
      <c r="AW74" s="110"/>
      <c r="AX74" s="110"/>
      <c r="AY74" s="110"/>
      <c r="AZ74" s="98"/>
      <c r="BA74" s="98"/>
      <c r="BB74" s="98"/>
      <c r="BC74" s="13"/>
    </row>
    <row r="75" spans="1:55" ht="15" customHeight="1" x14ac:dyDescent="0.3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9">
        <f t="shared" si="19"/>
        <v>0</v>
      </c>
      <c r="Q75" s="99">
        <f t="shared" si="20"/>
        <v>0</v>
      </c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9">
        <f t="shared" si="21"/>
        <v>0</v>
      </c>
      <c r="AH75" s="99">
        <f t="shared" si="22"/>
        <v>0</v>
      </c>
      <c r="AI75" s="393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110"/>
      <c r="AV75" s="110"/>
      <c r="AW75" s="110"/>
      <c r="AX75" s="110"/>
      <c r="AY75" s="110"/>
      <c r="AZ75" s="98"/>
      <c r="BA75" s="98"/>
      <c r="BB75" s="98"/>
      <c r="BC75" s="13"/>
    </row>
    <row r="76" spans="1:55" ht="15" customHeight="1" x14ac:dyDescent="0.3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9">
        <f t="shared" si="19"/>
        <v>0</v>
      </c>
      <c r="Q76" s="99">
        <f t="shared" si="20"/>
        <v>0</v>
      </c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9">
        <f t="shared" si="21"/>
        <v>0</v>
      </c>
      <c r="AH76" s="99">
        <f t="shared" si="22"/>
        <v>0</v>
      </c>
      <c r="AI76" s="393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110"/>
      <c r="AV76" s="110"/>
      <c r="AW76" s="110"/>
      <c r="AX76" s="110"/>
      <c r="AY76" s="110"/>
      <c r="AZ76" s="98"/>
      <c r="BA76" s="98"/>
      <c r="BB76" s="98"/>
      <c r="BC76" s="13"/>
    </row>
    <row r="77" spans="1:55" ht="15" customHeight="1" x14ac:dyDescent="0.3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9">
        <f t="shared" si="19"/>
        <v>0</v>
      </c>
      <c r="Q77" s="99">
        <f t="shared" si="20"/>
        <v>0</v>
      </c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9">
        <f t="shared" si="21"/>
        <v>0</v>
      </c>
      <c r="AH77" s="99">
        <f t="shared" si="22"/>
        <v>0</v>
      </c>
      <c r="AI77" s="393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110"/>
      <c r="AV77" s="110"/>
      <c r="AW77" s="110"/>
      <c r="AX77" s="110"/>
      <c r="AY77" s="110"/>
      <c r="AZ77" s="98"/>
      <c r="BA77" s="98"/>
      <c r="BB77" s="98"/>
      <c r="BC77" s="13"/>
    </row>
    <row r="78" spans="1:55" ht="15" customHeight="1" x14ac:dyDescent="0.3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9">
        <f t="shared" si="19"/>
        <v>0</v>
      </c>
      <c r="Q78" s="99">
        <f t="shared" si="20"/>
        <v>0</v>
      </c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9">
        <f t="shared" si="21"/>
        <v>0</v>
      </c>
      <c r="AH78" s="99">
        <f t="shared" si="22"/>
        <v>0</v>
      </c>
      <c r="AI78" s="393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110"/>
      <c r="AV78" s="110"/>
      <c r="AW78" s="110"/>
      <c r="AX78" s="110"/>
      <c r="AY78" s="110"/>
      <c r="AZ78" s="98"/>
      <c r="BA78" s="98"/>
      <c r="BB78" s="98"/>
      <c r="BC78" s="13"/>
    </row>
    <row r="79" spans="1:55" ht="15" customHeight="1" x14ac:dyDescent="0.3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9">
        <f t="shared" si="19"/>
        <v>0</v>
      </c>
      <c r="Q79" s="99">
        <f t="shared" si="20"/>
        <v>0</v>
      </c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9">
        <f t="shared" si="21"/>
        <v>0</v>
      </c>
      <c r="AH79" s="99">
        <f t="shared" si="22"/>
        <v>0</v>
      </c>
      <c r="AI79" s="393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110"/>
      <c r="AV79" s="110"/>
      <c r="AW79" s="110"/>
      <c r="AX79" s="110"/>
      <c r="AY79" s="110"/>
      <c r="AZ79" s="98"/>
      <c r="BA79" s="98"/>
      <c r="BB79" s="98"/>
      <c r="BC79" s="13"/>
    </row>
    <row r="80" spans="1:55" ht="15" customHeight="1" x14ac:dyDescent="0.3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9">
        <f t="shared" si="19"/>
        <v>0</v>
      </c>
      <c r="Q80" s="99">
        <f t="shared" si="20"/>
        <v>0</v>
      </c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9">
        <f t="shared" si="21"/>
        <v>0</v>
      </c>
      <c r="AH80" s="99">
        <f t="shared" si="22"/>
        <v>0</v>
      </c>
      <c r="AI80" s="393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110"/>
      <c r="AV80" s="110"/>
      <c r="AW80" s="110"/>
      <c r="AX80" s="110"/>
      <c r="AY80" s="110"/>
      <c r="AZ80" s="98"/>
      <c r="BA80" s="98"/>
      <c r="BB80" s="98"/>
      <c r="BC80" s="13"/>
    </row>
    <row r="81" spans="1:55" ht="15" customHeight="1" x14ac:dyDescent="0.3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9">
        <f t="shared" si="19"/>
        <v>0</v>
      </c>
      <c r="Q81" s="99">
        <f t="shared" si="20"/>
        <v>0</v>
      </c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9">
        <f t="shared" si="21"/>
        <v>0</v>
      </c>
      <c r="AH81" s="99">
        <f t="shared" si="22"/>
        <v>0</v>
      </c>
      <c r="AI81" s="393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110"/>
      <c r="AV81" s="110"/>
      <c r="AW81" s="110"/>
      <c r="AX81" s="110"/>
      <c r="AY81" s="110"/>
      <c r="AZ81" s="98"/>
      <c r="BA81" s="98"/>
      <c r="BB81" s="98"/>
      <c r="BC81" s="13"/>
    </row>
    <row r="82" spans="1:55" ht="15" customHeight="1" x14ac:dyDescent="0.3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9">
        <f t="shared" si="19"/>
        <v>0</v>
      </c>
      <c r="Q82" s="99">
        <f t="shared" si="20"/>
        <v>0</v>
      </c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9">
        <f t="shared" si="21"/>
        <v>0</v>
      </c>
      <c r="AH82" s="99">
        <f t="shared" si="22"/>
        <v>0</v>
      </c>
      <c r="AI82" s="393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110"/>
      <c r="AV82" s="110"/>
      <c r="AW82" s="110"/>
      <c r="AX82" s="110"/>
      <c r="AY82" s="110"/>
      <c r="AZ82" s="98"/>
      <c r="BA82" s="98"/>
      <c r="BB82" s="98"/>
      <c r="BC82" s="13"/>
    </row>
    <row r="83" spans="1:55" ht="15" customHeight="1" x14ac:dyDescent="0.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9">
        <f t="shared" si="19"/>
        <v>0</v>
      </c>
      <c r="Q83" s="99">
        <f t="shared" si="20"/>
        <v>0</v>
      </c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9">
        <f t="shared" si="21"/>
        <v>0</v>
      </c>
      <c r="AH83" s="99">
        <f t="shared" si="22"/>
        <v>0</v>
      </c>
      <c r="AI83" s="393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110"/>
      <c r="AV83" s="110"/>
      <c r="AW83" s="110"/>
      <c r="AX83" s="110"/>
      <c r="AY83" s="110"/>
      <c r="AZ83" s="98"/>
      <c r="BA83" s="98"/>
      <c r="BB83" s="98"/>
      <c r="BC83" s="13"/>
    </row>
    <row r="84" spans="1:55" x14ac:dyDescent="0.3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9">
        <f t="shared" si="19"/>
        <v>0</v>
      </c>
      <c r="Q84" s="99">
        <f t="shared" si="20"/>
        <v>0</v>
      </c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9">
        <f t="shared" si="21"/>
        <v>0</v>
      </c>
      <c r="AH84" s="99">
        <f t="shared" si="22"/>
        <v>0</v>
      </c>
      <c r="AI84" s="393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110"/>
      <c r="AV84" s="110"/>
      <c r="AW84" s="110"/>
      <c r="AX84" s="110"/>
      <c r="AY84" s="110"/>
      <c r="AZ84" s="98"/>
      <c r="BA84" s="98"/>
      <c r="BB84" s="98"/>
      <c r="BC84" s="13"/>
    </row>
    <row r="85" spans="1:55" x14ac:dyDescent="0.3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9">
        <f t="shared" si="19"/>
        <v>0</v>
      </c>
      <c r="Q85" s="99">
        <f t="shared" si="20"/>
        <v>0</v>
      </c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9">
        <f t="shared" si="21"/>
        <v>0</v>
      </c>
      <c r="AH85" s="99">
        <f t="shared" si="22"/>
        <v>0</v>
      </c>
      <c r="AI85" s="393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110"/>
      <c r="AV85" s="110"/>
      <c r="AW85" s="110"/>
      <c r="AX85" s="110"/>
      <c r="AY85" s="110"/>
      <c r="AZ85" s="98"/>
      <c r="BA85" s="98"/>
      <c r="BB85" s="98"/>
      <c r="BC85" s="13"/>
    </row>
    <row r="86" spans="1:55" x14ac:dyDescent="0.3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9">
        <f t="shared" si="19"/>
        <v>0</v>
      </c>
      <c r="Q86" s="99">
        <f t="shared" si="20"/>
        <v>0</v>
      </c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9">
        <f t="shared" si="21"/>
        <v>0</v>
      </c>
      <c r="AH86" s="99">
        <f t="shared" si="22"/>
        <v>0</v>
      </c>
      <c r="AI86" s="393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110"/>
      <c r="AV86" s="110"/>
      <c r="AW86" s="110"/>
      <c r="AX86" s="110"/>
      <c r="AY86" s="110"/>
      <c r="AZ86" s="98"/>
      <c r="BA86" s="98"/>
      <c r="BB86" s="98"/>
      <c r="BC86" s="13"/>
    </row>
    <row r="87" spans="1:55" x14ac:dyDescent="0.3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9">
        <f t="shared" si="19"/>
        <v>0</v>
      </c>
      <c r="Q87" s="99">
        <f t="shared" si="20"/>
        <v>0</v>
      </c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9">
        <f t="shared" si="21"/>
        <v>0</v>
      </c>
      <c r="AH87" s="99">
        <f t="shared" si="22"/>
        <v>0</v>
      </c>
      <c r="AI87" s="393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110"/>
      <c r="AV87" s="110"/>
      <c r="AW87" s="110"/>
      <c r="AX87" s="110"/>
      <c r="AY87" s="110"/>
      <c r="AZ87" s="98"/>
      <c r="BA87" s="98"/>
      <c r="BB87" s="98"/>
      <c r="BC87" s="13"/>
    </row>
    <row r="88" spans="1:55" x14ac:dyDescent="0.3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9">
        <f t="shared" si="19"/>
        <v>0</v>
      </c>
      <c r="Q88" s="99">
        <f t="shared" si="20"/>
        <v>0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9">
        <f t="shared" si="21"/>
        <v>0</v>
      </c>
      <c r="AH88" s="99">
        <f t="shared" si="22"/>
        <v>0</v>
      </c>
      <c r="AI88" s="393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110"/>
      <c r="AV88" s="110"/>
      <c r="AW88" s="110"/>
      <c r="AX88" s="110"/>
      <c r="AY88" s="110"/>
      <c r="AZ88" s="98"/>
      <c r="BA88" s="98"/>
      <c r="BB88" s="98"/>
      <c r="BC88" s="13"/>
    </row>
    <row r="89" spans="1:55" ht="10.5" customHeight="1" x14ac:dyDescent="0.3">
      <c r="A89" s="205"/>
      <c r="B89" s="205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28"/>
      <c r="Q89" s="228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395"/>
      <c r="AJ89" s="205"/>
      <c r="AK89" s="205"/>
      <c r="AL89" s="205"/>
      <c r="AM89" s="205"/>
      <c r="AN89" s="205"/>
      <c r="AO89" s="205"/>
      <c r="AP89" s="205"/>
      <c r="AQ89" s="205"/>
      <c r="AR89" s="205"/>
      <c r="AS89" s="205"/>
      <c r="AT89" s="205"/>
      <c r="AU89" s="240"/>
      <c r="AV89" s="240"/>
      <c r="AW89" s="240"/>
      <c r="AX89" s="240"/>
      <c r="AY89" s="240">
        <f>+AU89+AX89</f>
        <v>0</v>
      </c>
      <c r="AZ89" s="240"/>
      <c r="BA89" s="205"/>
      <c r="BB89" s="53"/>
      <c r="BC89" s="53"/>
    </row>
    <row r="90" spans="1:55" ht="7.5" customHeight="1" x14ac:dyDescent="0.3">
      <c r="A90" s="200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36"/>
      <c r="AV90" s="236"/>
      <c r="AW90" s="236"/>
      <c r="AX90" s="236"/>
      <c r="AY90" s="236"/>
      <c r="AZ90" s="236"/>
      <c r="BA90" s="200"/>
    </row>
    <row r="91" spans="1:55" x14ac:dyDescent="0.3">
      <c r="A91" s="152" t="s">
        <v>223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220"/>
      <c r="Q91" s="220"/>
      <c r="R91" s="152" t="s">
        <v>224</v>
      </c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388" t="s">
        <v>250</v>
      </c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12"/>
      <c r="AV91" s="112"/>
      <c r="AW91" s="112"/>
      <c r="AX91" s="112"/>
      <c r="AY91" s="112"/>
      <c r="AZ91" s="112"/>
      <c r="BA91" s="152"/>
      <c r="BB91" s="29"/>
      <c r="BC91" s="29"/>
    </row>
    <row r="92" spans="1:55" x14ac:dyDescent="0.3">
      <c r="A92" s="152" t="s">
        <v>11</v>
      </c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220"/>
      <c r="Q92" s="220"/>
      <c r="R92" s="152" t="s">
        <v>11</v>
      </c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388" t="s">
        <v>29</v>
      </c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12"/>
      <c r="AV92" s="112"/>
      <c r="AW92" s="112"/>
      <c r="AX92" s="112"/>
      <c r="AY92" s="112"/>
      <c r="AZ92" s="112"/>
      <c r="BA92" s="152"/>
      <c r="BB92" s="29"/>
      <c r="BC92" s="29"/>
    </row>
    <row r="93" spans="1:55" x14ac:dyDescent="0.3">
      <c r="A93" s="152" t="s">
        <v>149</v>
      </c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220"/>
      <c r="Q93" s="220"/>
      <c r="R93" s="152" t="s">
        <v>149</v>
      </c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388" t="s">
        <v>149</v>
      </c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12"/>
      <c r="AV93" s="112"/>
      <c r="AW93" s="112"/>
      <c r="AX93" s="112"/>
      <c r="AY93" s="112"/>
      <c r="AZ93" s="112"/>
      <c r="BA93" s="152"/>
      <c r="BB93" s="29"/>
      <c r="BC93" s="29"/>
    </row>
    <row r="94" spans="1:55" x14ac:dyDescent="0.3">
      <c r="A94" s="200"/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36"/>
      <c r="AV94" s="236"/>
      <c r="AW94" s="236"/>
      <c r="AX94" s="236"/>
      <c r="AY94" s="236"/>
      <c r="AZ94" s="236"/>
      <c r="BA94" s="200"/>
    </row>
    <row r="95" spans="1:55" x14ac:dyDescent="0.3">
      <c r="A95" s="201" t="s">
        <v>335</v>
      </c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22" t="s">
        <v>323</v>
      </c>
      <c r="O95" s="152"/>
      <c r="R95" s="201" t="s">
        <v>335</v>
      </c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22" t="s">
        <v>323</v>
      </c>
      <c r="AF95" s="152"/>
      <c r="AG95" s="200"/>
      <c r="AH95" s="200"/>
      <c r="AI95" s="390" t="s">
        <v>335</v>
      </c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36"/>
      <c r="AV95" s="236"/>
      <c r="AW95" s="236"/>
      <c r="AX95" s="237" t="s">
        <v>323</v>
      </c>
      <c r="AY95" s="112"/>
      <c r="AZ95" s="112"/>
      <c r="BA95" s="152"/>
    </row>
    <row r="96" spans="1:55" x14ac:dyDescent="0.3">
      <c r="A96" s="201"/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22"/>
      <c r="O96" s="152"/>
      <c r="R96" s="201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22"/>
      <c r="AF96" s="152"/>
      <c r="AG96" s="200"/>
      <c r="AH96" s="200"/>
      <c r="AI96" s="39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36"/>
      <c r="AV96" s="236"/>
      <c r="AW96" s="236"/>
      <c r="AX96" s="237"/>
      <c r="AY96" s="112"/>
      <c r="AZ96" s="112"/>
      <c r="BA96" s="200"/>
    </row>
    <row r="97" spans="1:55" ht="15" customHeight="1" x14ac:dyDescent="0.25">
      <c r="A97" s="96"/>
      <c r="B97" s="225" t="s">
        <v>353</v>
      </c>
      <c r="C97" s="226"/>
      <c r="D97" s="225" t="s">
        <v>354</v>
      </c>
      <c r="E97" s="226"/>
      <c r="F97" s="225" t="s">
        <v>355</v>
      </c>
      <c r="G97" s="226"/>
      <c r="H97" s="225" t="s">
        <v>356</v>
      </c>
      <c r="I97" s="226"/>
      <c r="J97" s="225" t="s">
        <v>357</v>
      </c>
      <c r="K97" s="226"/>
      <c r="L97" s="225" t="s">
        <v>358</v>
      </c>
      <c r="M97" s="226"/>
      <c r="N97" s="225" t="s">
        <v>359</v>
      </c>
      <c r="O97" s="226"/>
      <c r="P97" s="223" t="s">
        <v>324</v>
      </c>
      <c r="Q97" s="224"/>
      <c r="R97" s="96"/>
      <c r="S97" s="225" t="s">
        <v>353</v>
      </c>
      <c r="T97" s="226"/>
      <c r="U97" s="225" t="s">
        <v>354</v>
      </c>
      <c r="V97" s="226"/>
      <c r="W97" s="225" t="s">
        <v>355</v>
      </c>
      <c r="X97" s="226"/>
      <c r="Y97" s="225" t="s">
        <v>356</v>
      </c>
      <c r="Z97" s="226"/>
      <c r="AA97" s="225" t="s">
        <v>357</v>
      </c>
      <c r="AB97" s="226"/>
      <c r="AC97" s="225" t="s">
        <v>358</v>
      </c>
      <c r="AD97" s="226"/>
      <c r="AE97" s="225" t="s">
        <v>359</v>
      </c>
      <c r="AF97" s="226"/>
      <c r="AG97" s="225" t="s">
        <v>324</v>
      </c>
      <c r="AH97" s="226"/>
      <c r="AI97" s="391"/>
      <c r="AJ97" s="462" t="s">
        <v>360</v>
      </c>
      <c r="AK97" s="463"/>
      <c r="AL97" s="463"/>
      <c r="AM97" s="463"/>
      <c r="AN97" s="463"/>
      <c r="AO97" s="463"/>
      <c r="AP97" s="463"/>
      <c r="AQ97" s="464"/>
      <c r="AR97" s="355" t="s">
        <v>7</v>
      </c>
      <c r="AS97" s="118"/>
      <c r="AT97" s="117"/>
      <c r="AU97" s="306" t="s">
        <v>527</v>
      </c>
      <c r="AV97" s="360"/>
      <c r="AW97" s="118"/>
      <c r="AX97" s="247"/>
      <c r="AY97" s="117"/>
      <c r="AZ97" s="361" t="s">
        <v>528</v>
      </c>
      <c r="BA97" s="306" t="s">
        <v>529</v>
      </c>
      <c r="BB97" s="355"/>
      <c r="BC97" s="362">
        <v>0</v>
      </c>
    </row>
    <row r="98" spans="1:55" ht="24.75" customHeight="1" x14ac:dyDescent="0.3">
      <c r="A98" s="98" t="s">
        <v>21</v>
      </c>
      <c r="B98" s="87" t="s">
        <v>375</v>
      </c>
      <c r="C98" s="87" t="s">
        <v>330</v>
      </c>
      <c r="D98" s="87" t="s">
        <v>375</v>
      </c>
      <c r="E98" s="87" t="s">
        <v>330</v>
      </c>
      <c r="F98" s="87" t="s">
        <v>375</v>
      </c>
      <c r="G98" s="87" t="s">
        <v>330</v>
      </c>
      <c r="H98" s="87" t="s">
        <v>375</v>
      </c>
      <c r="I98" s="87" t="s">
        <v>330</v>
      </c>
      <c r="J98" s="87" t="s">
        <v>375</v>
      </c>
      <c r="K98" s="87" t="s">
        <v>330</v>
      </c>
      <c r="L98" s="44" t="s">
        <v>375</v>
      </c>
      <c r="M98" s="44" t="s">
        <v>330</v>
      </c>
      <c r="N98" s="44" t="s">
        <v>375</v>
      </c>
      <c r="O98" s="44" t="s">
        <v>330</v>
      </c>
      <c r="P98" s="149" t="s">
        <v>375</v>
      </c>
      <c r="Q98" s="149" t="s">
        <v>330</v>
      </c>
      <c r="R98" s="98" t="s">
        <v>21</v>
      </c>
      <c r="S98" s="87" t="s">
        <v>375</v>
      </c>
      <c r="T98" s="87" t="s">
        <v>330</v>
      </c>
      <c r="U98" s="87" t="s">
        <v>375</v>
      </c>
      <c r="V98" s="87" t="s">
        <v>330</v>
      </c>
      <c r="W98" s="87" t="s">
        <v>375</v>
      </c>
      <c r="X98" s="87" t="s">
        <v>330</v>
      </c>
      <c r="Y98" s="87" t="s">
        <v>375</v>
      </c>
      <c r="Z98" s="87" t="s">
        <v>330</v>
      </c>
      <c r="AA98" s="87" t="s">
        <v>375</v>
      </c>
      <c r="AB98" s="87" t="s">
        <v>330</v>
      </c>
      <c r="AC98" s="87" t="s">
        <v>375</v>
      </c>
      <c r="AD98" s="87" t="s">
        <v>330</v>
      </c>
      <c r="AE98" s="87" t="s">
        <v>375</v>
      </c>
      <c r="AF98" s="87" t="s">
        <v>330</v>
      </c>
      <c r="AG98" s="87" t="s">
        <v>375</v>
      </c>
      <c r="AH98" s="87" t="s">
        <v>330</v>
      </c>
      <c r="AI98" s="396" t="s">
        <v>21</v>
      </c>
      <c r="AJ98" s="272" t="s">
        <v>353</v>
      </c>
      <c r="AK98" s="272" t="s">
        <v>361</v>
      </c>
      <c r="AL98" s="272" t="s">
        <v>362</v>
      </c>
      <c r="AM98" s="272" t="s">
        <v>363</v>
      </c>
      <c r="AN98" s="272" t="s">
        <v>364</v>
      </c>
      <c r="AO98" s="272" t="s">
        <v>365</v>
      </c>
      <c r="AP98" s="272" t="s">
        <v>366</v>
      </c>
      <c r="AQ98" s="271" t="s">
        <v>331</v>
      </c>
      <c r="AR98" s="260" t="s">
        <v>535</v>
      </c>
      <c r="AS98" s="258" t="s">
        <v>542</v>
      </c>
      <c r="AT98" s="250" t="s">
        <v>543</v>
      </c>
      <c r="AU98" s="365" t="s">
        <v>538</v>
      </c>
      <c r="AV98" s="253" t="s">
        <v>539</v>
      </c>
      <c r="AW98" s="253" t="s">
        <v>346</v>
      </c>
      <c r="AX98" s="253" t="s">
        <v>4</v>
      </c>
      <c r="AY98" s="366" t="s">
        <v>541</v>
      </c>
      <c r="AZ98" s="367" t="s">
        <v>158</v>
      </c>
      <c r="BA98" s="368" t="s">
        <v>175</v>
      </c>
      <c r="BB98" s="307" t="s">
        <v>170</v>
      </c>
      <c r="BC98" s="368" t="s">
        <v>176</v>
      </c>
    </row>
    <row r="99" spans="1:55" x14ac:dyDescent="0.3">
      <c r="A99" s="98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8"/>
      <c r="M99" s="98"/>
      <c r="N99" s="98"/>
      <c r="O99" s="98"/>
      <c r="P99" s="227"/>
      <c r="Q99" s="227"/>
      <c r="R99" s="98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391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239"/>
      <c r="AV99" s="239"/>
      <c r="AW99" s="239"/>
      <c r="AX99" s="239"/>
      <c r="AY99" s="239"/>
      <c r="AZ99" s="239"/>
      <c r="BA99" s="96"/>
      <c r="BB99" s="10"/>
      <c r="BC99" s="10"/>
    </row>
    <row r="100" spans="1:55" s="57" customFormat="1" x14ac:dyDescent="0.3">
      <c r="A100" s="12" t="s">
        <v>332</v>
      </c>
      <c r="B100" s="12">
        <f>SUM(B102:B122)</f>
        <v>1034</v>
      </c>
      <c r="C100" s="12">
        <f t="shared" ref="C100:Q100" si="23">SUM(C102:C122)</f>
        <v>517</v>
      </c>
      <c r="D100" s="12">
        <f t="shared" si="23"/>
        <v>253</v>
      </c>
      <c r="E100" s="12">
        <f t="shared" si="23"/>
        <v>150</v>
      </c>
      <c r="F100" s="12">
        <f t="shared" si="23"/>
        <v>54</v>
      </c>
      <c r="G100" s="12">
        <f t="shared" si="23"/>
        <v>25</v>
      </c>
      <c r="H100" s="12">
        <f t="shared" si="23"/>
        <v>318</v>
      </c>
      <c r="I100" s="12">
        <f t="shared" si="23"/>
        <v>155</v>
      </c>
      <c r="J100" s="12">
        <f t="shared" si="23"/>
        <v>482</v>
      </c>
      <c r="K100" s="12">
        <f t="shared" si="23"/>
        <v>271</v>
      </c>
      <c r="L100" s="12">
        <f t="shared" si="23"/>
        <v>48</v>
      </c>
      <c r="M100" s="12">
        <f t="shared" si="23"/>
        <v>20</v>
      </c>
      <c r="N100" s="12">
        <f t="shared" si="23"/>
        <v>197</v>
      </c>
      <c r="O100" s="12">
        <f t="shared" si="23"/>
        <v>96</v>
      </c>
      <c r="P100" s="12">
        <f t="shared" si="23"/>
        <v>2386</v>
      </c>
      <c r="Q100" s="12">
        <f t="shared" si="23"/>
        <v>1234</v>
      </c>
      <c r="R100" s="12" t="s">
        <v>332</v>
      </c>
      <c r="S100" s="12">
        <f>SUM(S102:S122)</f>
        <v>97</v>
      </c>
      <c r="T100" s="12">
        <f t="shared" ref="T100:BC100" si="24">SUM(T102:T122)</f>
        <v>55</v>
      </c>
      <c r="U100" s="12">
        <f t="shared" si="24"/>
        <v>12</v>
      </c>
      <c r="V100" s="12">
        <f t="shared" si="24"/>
        <v>6</v>
      </c>
      <c r="W100" s="12">
        <f t="shared" si="24"/>
        <v>2</v>
      </c>
      <c r="X100" s="12">
        <f t="shared" si="24"/>
        <v>0</v>
      </c>
      <c r="Y100" s="12">
        <f t="shared" si="24"/>
        <v>30</v>
      </c>
      <c r="Z100" s="12">
        <f t="shared" si="24"/>
        <v>17</v>
      </c>
      <c r="AA100" s="12">
        <f t="shared" si="24"/>
        <v>90</v>
      </c>
      <c r="AB100" s="12">
        <f t="shared" si="24"/>
        <v>52</v>
      </c>
      <c r="AC100" s="12">
        <f t="shared" si="24"/>
        <v>4</v>
      </c>
      <c r="AD100" s="12">
        <f t="shared" si="24"/>
        <v>2</v>
      </c>
      <c r="AE100" s="12">
        <f t="shared" si="24"/>
        <v>66</v>
      </c>
      <c r="AF100" s="12">
        <f t="shared" si="24"/>
        <v>23</v>
      </c>
      <c r="AG100" s="12">
        <f t="shared" si="24"/>
        <v>301</v>
      </c>
      <c r="AH100" s="12">
        <f t="shared" si="24"/>
        <v>155</v>
      </c>
      <c r="AI100" s="394" t="s">
        <v>332</v>
      </c>
      <c r="AJ100" s="12">
        <f t="shared" si="24"/>
        <v>22</v>
      </c>
      <c r="AK100" s="12">
        <f t="shared" si="24"/>
        <v>7</v>
      </c>
      <c r="AL100" s="12">
        <f t="shared" si="24"/>
        <v>2</v>
      </c>
      <c r="AM100" s="12">
        <f t="shared" si="24"/>
        <v>11</v>
      </c>
      <c r="AN100" s="12">
        <f t="shared" si="24"/>
        <v>13</v>
      </c>
      <c r="AO100" s="12">
        <f t="shared" si="24"/>
        <v>2</v>
      </c>
      <c r="AP100" s="12">
        <f t="shared" si="24"/>
        <v>6</v>
      </c>
      <c r="AQ100" s="12">
        <f t="shared" si="24"/>
        <v>63</v>
      </c>
      <c r="AR100" s="12">
        <f t="shared" si="24"/>
        <v>69</v>
      </c>
      <c r="AS100" s="12">
        <f t="shared" si="24"/>
        <v>64</v>
      </c>
      <c r="AT100" s="12">
        <f t="shared" si="24"/>
        <v>5</v>
      </c>
      <c r="AU100" s="12">
        <f t="shared" si="24"/>
        <v>0</v>
      </c>
      <c r="AV100" s="12">
        <f t="shared" si="24"/>
        <v>0</v>
      </c>
      <c r="AW100" s="12">
        <f t="shared" si="24"/>
        <v>0</v>
      </c>
      <c r="AX100" s="12">
        <f t="shared" si="24"/>
        <v>210</v>
      </c>
      <c r="AY100" s="12">
        <f t="shared" si="24"/>
        <v>210</v>
      </c>
      <c r="AZ100" s="12">
        <f t="shared" si="24"/>
        <v>20</v>
      </c>
      <c r="BA100" s="12">
        <f t="shared" si="24"/>
        <v>16</v>
      </c>
      <c r="BB100" s="12">
        <f t="shared" si="24"/>
        <v>15</v>
      </c>
      <c r="BC100" s="12">
        <f t="shared" si="24"/>
        <v>1</v>
      </c>
    </row>
    <row r="101" spans="1:55" x14ac:dyDescent="0.3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9"/>
      <c r="Q101" s="99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393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110"/>
      <c r="AV101" s="110"/>
      <c r="AW101" s="110"/>
      <c r="AX101" s="110"/>
      <c r="AY101" s="110"/>
      <c r="AZ101" s="110"/>
      <c r="BA101" s="98"/>
      <c r="BB101" s="13"/>
      <c r="BC101" s="13"/>
    </row>
    <row r="102" spans="1:55" ht="15" customHeight="1" x14ac:dyDescent="0.3">
      <c r="A102" s="98" t="s">
        <v>87</v>
      </c>
      <c r="B102" s="98">
        <v>669</v>
      </c>
      <c r="C102" s="98">
        <v>359</v>
      </c>
      <c r="D102" s="98">
        <v>170</v>
      </c>
      <c r="E102" s="98">
        <v>112</v>
      </c>
      <c r="F102" s="98">
        <v>54</v>
      </c>
      <c r="G102" s="98">
        <v>25</v>
      </c>
      <c r="H102" s="98">
        <v>230</v>
      </c>
      <c r="I102" s="98">
        <v>116</v>
      </c>
      <c r="J102" s="98">
        <v>318</v>
      </c>
      <c r="K102" s="98">
        <v>197</v>
      </c>
      <c r="L102" s="98">
        <v>48</v>
      </c>
      <c r="M102" s="98">
        <v>20</v>
      </c>
      <c r="N102" s="98">
        <v>177</v>
      </c>
      <c r="O102" s="98">
        <v>87</v>
      </c>
      <c r="P102" s="99">
        <v>1666</v>
      </c>
      <c r="Q102" s="99">
        <v>916</v>
      </c>
      <c r="R102" s="98" t="s">
        <v>87</v>
      </c>
      <c r="S102" s="98">
        <v>81</v>
      </c>
      <c r="T102" s="98">
        <v>47</v>
      </c>
      <c r="U102" s="98">
        <v>8</v>
      </c>
      <c r="V102" s="98">
        <v>4</v>
      </c>
      <c r="W102" s="98">
        <v>2</v>
      </c>
      <c r="X102" s="98">
        <v>0</v>
      </c>
      <c r="Y102" s="98">
        <v>30</v>
      </c>
      <c r="Z102" s="98">
        <v>17</v>
      </c>
      <c r="AA102" s="98">
        <v>50</v>
      </c>
      <c r="AB102" s="98">
        <v>37</v>
      </c>
      <c r="AC102" s="98">
        <v>4</v>
      </c>
      <c r="AD102" s="98">
        <v>2</v>
      </c>
      <c r="AE102" s="98">
        <v>61</v>
      </c>
      <c r="AF102" s="98">
        <v>22</v>
      </c>
      <c r="AG102" s="99">
        <v>236</v>
      </c>
      <c r="AH102" s="99">
        <v>129</v>
      </c>
      <c r="AI102" s="393" t="s">
        <v>87</v>
      </c>
      <c r="AJ102" s="98">
        <v>14</v>
      </c>
      <c r="AK102" s="98">
        <v>4</v>
      </c>
      <c r="AL102" s="98">
        <v>2</v>
      </c>
      <c r="AM102" s="98">
        <v>6</v>
      </c>
      <c r="AN102" s="98">
        <v>7</v>
      </c>
      <c r="AO102" s="98">
        <v>2</v>
      </c>
      <c r="AP102" s="98">
        <v>4</v>
      </c>
      <c r="AQ102" s="98">
        <v>39</v>
      </c>
      <c r="AR102" s="98">
        <v>43</v>
      </c>
      <c r="AS102" s="98">
        <v>41</v>
      </c>
      <c r="AT102" s="98">
        <v>2</v>
      </c>
      <c r="AU102" s="110">
        <v>0</v>
      </c>
      <c r="AV102" s="110">
        <v>0</v>
      </c>
      <c r="AW102" s="110">
        <v>0</v>
      </c>
      <c r="AX102" s="110">
        <v>137</v>
      </c>
      <c r="AY102" s="110">
        <v>137</v>
      </c>
      <c r="AZ102" s="110">
        <v>8</v>
      </c>
      <c r="BA102" s="98">
        <f t="shared" ref="BA102:BA109" si="25">+BB102+BC102</f>
        <v>8</v>
      </c>
      <c r="BB102" s="13">
        <v>8</v>
      </c>
      <c r="BC102" s="13">
        <v>0</v>
      </c>
    </row>
    <row r="103" spans="1:55" ht="15" customHeight="1" x14ac:dyDescent="0.3">
      <c r="A103" s="98" t="s">
        <v>81</v>
      </c>
      <c r="B103" s="98">
        <v>195</v>
      </c>
      <c r="C103" s="98">
        <v>93</v>
      </c>
      <c r="D103" s="98">
        <v>47</v>
      </c>
      <c r="E103" s="98">
        <v>26</v>
      </c>
      <c r="F103" s="98">
        <v>0</v>
      </c>
      <c r="G103" s="98">
        <v>0</v>
      </c>
      <c r="H103" s="98">
        <v>52</v>
      </c>
      <c r="I103" s="98">
        <v>18</v>
      </c>
      <c r="J103" s="98">
        <v>91</v>
      </c>
      <c r="K103" s="98">
        <v>43</v>
      </c>
      <c r="L103" s="98">
        <v>0</v>
      </c>
      <c r="M103" s="98">
        <v>0</v>
      </c>
      <c r="N103" s="98">
        <v>10</v>
      </c>
      <c r="O103" s="98">
        <v>5</v>
      </c>
      <c r="P103" s="99">
        <f t="shared" ref="P103:P122" si="26">B103+D103+F103+H103+J103+L103+N103</f>
        <v>395</v>
      </c>
      <c r="Q103" s="99">
        <f t="shared" ref="Q103:Q122" si="27">C103+E103+G103+I103+K103+M103+O103</f>
        <v>185</v>
      </c>
      <c r="R103" s="98" t="s">
        <v>81</v>
      </c>
      <c r="S103" s="98">
        <v>3</v>
      </c>
      <c r="T103" s="98">
        <v>2</v>
      </c>
      <c r="U103" s="98">
        <v>0</v>
      </c>
      <c r="V103" s="98">
        <v>0</v>
      </c>
      <c r="W103" s="98">
        <v>0</v>
      </c>
      <c r="X103" s="98">
        <v>0</v>
      </c>
      <c r="Y103" s="98">
        <v>0</v>
      </c>
      <c r="Z103" s="98">
        <v>0</v>
      </c>
      <c r="AA103" s="98">
        <v>27</v>
      </c>
      <c r="AB103" s="98">
        <v>11</v>
      </c>
      <c r="AC103" s="98">
        <v>0</v>
      </c>
      <c r="AD103" s="98">
        <v>0</v>
      </c>
      <c r="AE103" s="98">
        <v>4</v>
      </c>
      <c r="AF103" s="98">
        <v>1</v>
      </c>
      <c r="AG103" s="99">
        <f t="shared" ref="AG103:AG122" si="28">S103+U103+W103+Y103+AA103+AC103+AE103</f>
        <v>34</v>
      </c>
      <c r="AH103" s="99">
        <f t="shared" ref="AH103:AH122" si="29">T103+V103+X103+Z103+AB103+AD103+AF103</f>
        <v>14</v>
      </c>
      <c r="AI103" s="393" t="s">
        <v>81</v>
      </c>
      <c r="AJ103" s="98">
        <v>4</v>
      </c>
      <c r="AK103" s="98">
        <v>2</v>
      </c>
      <c r="AL103" s="98">
        <v>0</v>
      </c>
      <c r="AM103" s="98">
        <v>2</v>
      </c>
      <c r="AN103" s="98">
        <v>2</v>
      </c>
      <c r="AO103" s="98">
        <v>0</v>
      </c>
      <c r="AP103" s="98">
        <v>1</v>
      </c>
      <c r="AQ103" s="98">
        <v>11</v>
      </c>
      <c r="AR103" s="98">
        <v>9</v>
      </c>
      <c r="AS103" s="98">
        <v>6</v>
      </c>
      <c r="AT103" s="98">
        <v>3</v>
      </c>
      <c r="AU103" s="110">
        <v>0</v>
      </c>
      <c r="AV103" s="110">
        <v>0</v>
      </c>
      <c r="AW103" s="110">
        <v>0</v>
      </c>
      <c r="AX103" s="110">
        <v>24</v>
      </c>
      <c r="AY103" s="110">
        <v>24</v>
      </c>
      <c r="AZ103" s="110">
        <v>5</v>
      </c>
      <c r="BA103" s="98">
        <f t="shared" si="25"/>
        <v>2</v>
      </c>
      <c r="BB103" s="13">
        <v>2</v>
      </c>
      <c r="BC103" s="13"/>
    </row>
    <row r="104" spans="1:55" ht="15" customHeight="1" x14ac:dyDescent="0.3">
      <c r="A104" s="98" t="s">
        <v>82</v>
      </c>
      <c r="B104" s="98">
        <v>56</v>
      </c>
      <c r="C104" s="98">
        <v>19</v>
      </c>
      <c r="D104" s="98">
        <v>0</v>
      </c>
      <c r="E104" s="98">
        <v>0</v>
      </c>
      <c r="F104" s="98">
        <v>0</v>
      </c>
      <c r="G104" s="98">
        <v>0</v>
      </c>
      <c r="H104" s="98">
        <v>22</v>
      </c>
      <c r="I104" s="98">
        <v>11</v>
      </c>
      <c r="J104" s="98">
        <v>22</v>
      </c>
      <c r="K104" s="98">
        <v>9</v>
      </c>
      <c r="L104" s="98">
        <v>0</v>
      </c>
      <c r="M104" s="98">
        <v>0</v>
      </c>
      <c r="N104" s="98">
        <v>0</v>
      </c>
      <c r="O104" s="98">
        <v>0</v>
      </c>
      <c r="P104" s="99">
        <f t="shared" si="26"/>
        <v>100</v>
      </c>
      <c r="Q104" s="99">
        <f t="shared" si="27"/>
        <v>39</v>
      </c>
      <c r="R104" s="98" t="s">
        <v>82</v>
      </c>
      <c r="S104" s="98">
        <v>0</v>
      </c>
      <c r="T104" s="98">
        <v>0</v>
      </c>
      <c r="U104" s="98">
        <v>0</v>
      </c>
      <c r="V104" s="98">
        <v>0</v>
      </c>
      <c r="W104" s="98">
        <v>0</v>
      </c>
      <c r="X104" s="98">
        <v>0</v>
      </c>
      <c r="Y104" s="98">
        <v>0</v>
      </c>
      <c r="Z104" s="98">
        <v>0</v>
      </c>
      <c r="AA104" s="98">
        <v>4</v>
      </c>
      <c r="AB104" s="98">
        <v>1</v>
      </c>
      <c r="AC104" s="98">
        <v>0</v>
      </c>
      <c r="AD104" s="98">
        <v>0</v>
      </c>
      <c r="AE104" s="98">
        <v>0</v>
      </c>
      <c r="AF104" s="98">
        <v>0</v>
      </c>
      <c r="AG104" s="99">
        <f t="shared" si="28"/>
        <v>4</v>
      </c>
      <c r="AH104" s="99">
        <f t="shared" si="29"/>
        <v>1</v>
      </c>
      <c r="AI104" s="393" t="s">
        <v>82</v>
      </c>
      <c r="AJ104" s="98">
        <v>1</v>
      </c>
      <c r="AK104" s="98">
        <v>0</v>
      </c>
      <c r="AL104" s="98">
        <v>0</v>
      </c>
      <c r="AM104" s="98">
        <v>1</v>
      </c>
      <c r="AN104" s="98">
        <v>1</v>
      </c>
      <c r="AO104" s="98">
        <v>0</v>
      </c>
      <c r="AP104" s="98">
        <v>0</v>
      </c>
      <c r="AQ104" s="98">
        <v>3</v>
      </c>
      <c r="AR104" s="98">
        <v>3</v>
      </c>
      <c r="AS104" s="98">
        <v>3</v>
      </c>
      <c r="AT104" s="98">
        <v>0</v>
      </c>
      <c r="AU104" s="110">
        <v>0</v>
      </c>
      <c r="AV104" s="110">
        <v>0</v>
      </c>
      <c r="AW104" s="110">
        <v>0</v>
      </c>
      <c r="AX104" s="110">
        <v>13</v>
      </c>
      <c r="AY104" s="110">
        <v>13</v>
      </c>
      <c r="AZ104" s="110">
        <v>0</v>
      </c>
      <c r="BA104" s="98">
        <f t="shared" si="25"/>
        <v>1</v>
      </c>
      <c r="BB104" s="13">
        <v>1</v>
      </c>
      <c r="BC104" s="13"/>
    </row>
    <row r="105" spans="1:55" ht="15" customHeight="1" x14ac:dyDescent="0.3">
      <c r="A105" s="98" t="s">
        <v>156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9"/>
      <c r="Q105" s="99"/>
      <c r="R105" s="98" t="s">
        <v>2</v>
      </c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9"/>
      <c r="AH105" s="99"/>
      <c r="AI105" s="393" t="s">
        <v>156</v>
      </c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110"/>
      <c r="AV105" s="110"/>
      <c r="AW105" s="110"/>
      <c r="AX105" s="110"/>
      <c r="AY105" s="110"/>
      <c r="AZ105" s="110"/>
      <c r="BA105" s="98">
        <f t="shared" si="25"/>
        <v>1</v>
      </c>
      <c r="BB105" s="13"/>
      <c r="BC105" s="13">
        <v>1</v>
      </c>
    </row>
    <row r="106" spans="1:55" ht="15" customHeight="1" x14ac:dyDescent="0.3">
      <c r="A106" s="98" t="s">
        <v>89</v>
      </c>
      <c r="B106" s="98">
        <v>0</v>
      </c>
      <c r="C106" s="98">
        <v>0</v>
      </c>
      <c r="D106" s="98">
        <v>0</v>
      </c>
      <c r="E106" s="98">
        <v>0</v>
      </c>
      <c r="F106" s="98">
        <v>0</v>
      </c>
      <c r="G106" s="98">
        <v>0</v>
      </c>
      <c r="H106" s="98">
        <v>0</v>
      </c>
      <c r="I106" s="98">
        <v>0</v>
      </c>
      <c r="J106" s="98">
        <v>29</v>
      </c>
      <c r="K106" s="98">
        <v>11</v>
      </c>
      <c r="L106" s="98">
        <v>0</v>
      </c>
      <c r="M106" s="98">
        <v>0</v>
      </c>
      <c r="N106" s="98">
        <v>0</v>
      </c>
      <c r="O106" s="98">
        <v>0</v>
      </c>
      <c r="P106" s="99">
        <f t="shared" si="26"/>
        <v>29</v>
      </c>
      <c r="Q106" s="99">
        <f t="shared" si="27"/>
        <v>11</v>
      </c>
      <c r="R106" s="98" t="s">
        <v>89</v>
      </c>
      <c r="S106" s="98">
        <v>0</v>
      </c>
      <c r="T106" s="98">
        <v>0</v>
      </c>
      <c r="U106" s="98">
        <v>0</v>
      </c>
      <c r="V106" s="98">
        <v>0</v>
      </c>
      <c r="W106" s="98">
        <v>0</v>
      </c>
      <c r="X106" s="98">
        <v>0</v>
      </c>
      <c r="Y106" s="98">
        <v>0</v>
      </c>
      <c r="Z106" s="98">
        <v>0</v>
      </c>
      <c r="AA106" s="98">
        <v>3</v>
      </c>
      <c r="AB106" s="98">
        <v>1</v>
      </c>
      <c r="AC106" s="98">
        <v>0</v>
      </c>
      <c r="AD106" s="98">
        <v>0</v>
      </c>
      <c r="AE106" s="98">
        <v>0</v>
      </c>
      <c r="AF106" s="98">
        <v>0</v>
      </c>
      <c r="AG106" s="99">
        <f t="shared" si="28"/>
        <v>3</v>
      </c>
      <c r="AH106" s="99">
        <f t="shared" si="29"/>
        <v>1</v>
      </c>
      <c r="AI106" s="393" t="s">
        <v>89</v>
      </c>
      <c r="AJ106" s="98">
        <v>0</v>
      </c>
      <c r="AK106" s="98">
        <v>0</v>
      </c>
      <c r="AL106" s="98">
        <v>0</v>
      </c>
      <c r="AM106" s="98">
        <v>0</v>
      </c>
      <c r="AN106" s="98">
        <v>1</v>
      </c>
      <c r="AO106" s="98">
        <v>0</v>
      </c>
      <c r="AP106" s="98">
        <v>0</v>
      </c>
      <c r="AQ106" s="98">
        <v>1</v>
      </c>
      <c r="AR106" s="98">
        <v>4</v>
      </c>
      <c r="AS106" s="98">
        <v>4</v>
      </c>
      <c r="AT106" s="98">
        <v>0</v>
      </c>
      <c r="AU106" s="110">
        <v>0</v>
      </c>
      <c r="AV106" s="110">
        <v>0</v>
      </c>
      <c r="AW106" s="110">
        <v>0</v>
      </c>
      <c r="AX106" s="110">
        <v>8</v>
      </c>
      <c r="AY106" s="110">
        <v>8</v>
      </c>
      <c r="AZ106" s="110">
        <v>2</v>
      </c>
      <c r="BA106" s="98">
        <f t="shared" si="25"/>
        <v>1</v>
      </c>
      <c r="BB106" s="13">
        <v>1</v>
      </c>
      <c r="BC106" s="13"/>
    </row>
    <row r="107" spans="1:55" ht="15" customHeight="1" x14ac:dyDescent="0.3">
      <c r="A107" s="98" t="s">
        <v>91</v>
      </c>
      <c r="B107" s="98">
        <v>31</v>
      </c>
      <c r="C107" s="98">
        <v>6</v>
      </c>
      <c r="D107" s="98">
        <v>19</v>
      </c>
      <c r="E107" s="98">
        <v>1</v>
      </c>
      <c r="F107" s="98">
        <v>0</v>
      </c>
      <c r="G107" s="98">
        <v>0</v>
      </c>
      <c r="H107" s="98">
        <v>0</v>
      </c>
      <c r="I107" s="98">
        <v>0</v>
      </c>
      <c r="J107" s="98">
        <v>0</v>
      </c>
      <c r="K107" s="98">
        <v>0</v>
      </c>
      <c r="L107" s="98">
        <v>0</v>
      </c>
      <c r="M107" s="98">
        <v>0</v>
      </c>
      <c r="N107" s="98">
        <v>0</v>
      </c>
      <c r="O107" s="98">
        <v>0</v>
      </c>
      <c r="P107" s="99">
        <f t="shared" si="26"/>
        <v>50</v>
      </c>
      <c r="Q107" s="99">
        <f t="shared" si="27"/>
        <v>7</v>
      </c>
      <c r="R107" s="98" t="s">
        <v>91</v>
      </c>
      <c r="S107" s="98">
        <v>12</v>
      </c>
      <c r="T107" s="98">
        <v>5</v>
      </c>
      <c r="U107" s="98">
        <v>0</v>
      </c>
      <c r="V107" s="98">
        <v>0</v>
      </c>
      <c r="W107" s="98">
        <v>0</v>
      </c>
      <c r="X107" s="98">
        <v>0</v>
      </c>
      <c r="Y107" s="98">
        <v>0</v>
      </c>
      <c r="Z107" s="98">
        <v>0</v>
      </c>
      <c r="AA107" s="98">
        <v>0</v>
      </c>
      <c r="AB107" s="98">
        <v>0</v>
      </c>
      <c r="AC107" s="98">
        <v>0</v>
      </c>
      <c r="AD107" s="98">
        <v>0</v>
      </c>
      <c r="AE107" s="98">
        <v>0</v>
      </c>
      <c r="AF107" s="98">
        <v>0</v>
      </c>
      <c r="AG107" s="99">
        <f t="shared" si="28"/>
        <v>12</v>
      </c>
      <c r="AH107" s="99">
        <f t="shared" si="29"/>
        <v>5</v>
      </c>
      <c r="AI107" s="393" t="s">
        <v>91</v>
      </c>
      <c r="AJ107" s="98">
        <v>1</v>
      </c>
      <c r="AK107" s="98">
        <v>0</v>
      </c>
      <c r="AL107" s="98">
        <v>0</v>
      </c>
      <c r="AM107" s="98">
        <v>1</v>
      </c>
      <c r="AN107" s="98">
        <v>0</v>
      </c>
      <c r="AO107" s="98">
        <v>0</v>
      </c>
      <c r="AP107" s="98">
        <v>0</v>
      </c>
      <c r="AQ107" s="98">
        <v>2</v>
      </c>
      <c r="AR107" s="98">
        <v>3</v>
      </c>
      <c r="AS107" s="98">
        <v>3</v>
      </c>
      <c r="AT107" s="98">
        <v>0</v>
      </c>
      <c r="AU107" s="110">
        <v>0</v>
      </c>
      <c r="AV107" s="110">
        <v>0</v>
      </c>
      <c r="AW107" s="110">
        <v>0</v>
      </c>
      <c r="AX107" s="110">
        <v>4</v>
      </c>
      <c r="AY107" s="110">
        <v>4</v>
      </c>
      <c r="AZ107" s="110">
        <v>4</v>
      </c>
      <c r="BA107" s="98">
        <f t="shared" si="25"/>
        <v>1</v>
      </c>
      <c r="BB107" s="13">
        <v>1</v>
      </c>
      <c r="BC107" s="13"/>
    </row>
    <row r="108" spans="1:55" ht="15" customHeight="1" x14ac:dyDescent="0.3">
      <c r="A108" s="98" t="s">
        <v>93</v>
      </c>
      <c r="B108" s="98">
        <v>32</v>
      </c>
      <c r="C108" s="98">
        <v>16</v>
      </c>
      <c r="D108" s="98">
        <v>0</v>
      </c>
      <c r="E108" s="98">
        <v>0</v>
      </c>
      <c r="F108" s="98">
        <v>0</v>
      </c>
      <c r="G108" s="98">
        <v>0</v>
      </c>
      <c r="H108" s="98">
        <v>14</v>
      </c>
      <c r="I108" s="98">
        <v>10</v>
      </c>
      <c r="J108" s="98">
        <v>8</v>
      </c>
      <c r="K108" s="98">
        <v>5</v>
      </c>
      <c r="L108" s="98">
        <v>0</v>
      </c>
      <c r="M108" s="98">
        <v>0</v>
      </c>
      <c r="N108" s="98">
        <v>10</v>
      </c>
      <c r="O108" s="98">
        <v>4</v>
      </c>
      <c r="P108" s="99">
        <f t="shared" si="26"/>
        <v>64</v>
      </c>
      <c r="Q108" s="99">
        <f t="shared" si="27"/>
        <v>35</v>
      </c>
      <c r="R108" s="98" t="s">
        <v>93</v>
      </c>
      <c r="S108" s="98">
        <v>1</v>
      </c>
      <c r="T108" s="98">
        <v>1</v>
      </c>
      <c r="U108" s="98">
        <v>0</v>
      </c>
      <c r="V108" s="98">
        <v>0</v>
      </c>
      <c r="W108" s="98">
        <v>0</v>
      </c>
      <c r="X108" s="98">
        <v>0</v>
      </c>
      <c r="Y108" s="98">
        <v>0</v>
      </c>
      <c r="Z108" s="98">
        <v>0</v>
      </c>
      <c r="AA108" s="98">
        <v>2</v>
      </c>
      <c r="AB108" s="98">
        <v>0</v>
      </c>
      <c r="AC108" s="98">
        <v>0</v>
      </c>
      <c r="AD108" s="98">
        <v>0</v>
      </c>
      <c r="AE108" s="98">
        <v>1</v>
      </c>
      <c r="AF108" s="98">
        <v>0</v>
      </c>
      <c r="AG108" s="99">
        <f t="shared" si="28"/>
        <v>4</v>
      </c>
      <c r="AH108" s="99">
        <f t="shared" si="29"/>
        <v>1</v>
      </c>
      <c r="AI108" s="393" t="s">
        <v>93</v>
      </c>
      <c r="AJ108" s="98">
        <v>1</v>
      </c>
      <c r="AK108" s="98">
        <v>0</v>
      </c>
      <c r="AL108" s="98">
        <v>0</v>
      </c>
      <c r="AM108" s="98">
        <v>1</v>
      </c>
      <c r="AN108" s="98">
        <v>1</v>
      </c>
      <c r="AO108" s="98">
        <v>0</v>
      </c>
      <c r="AP108" s="98">
        <v>1</v>
      </c>
      <c r="AQ108" s="98">
        <v>4</v>
      </c>
      <c r="AR108" s="98">
        <v>4</v>
      </c>
      <c r="AS108" s="98">
        <v>4</v>
      </c>
      <c r="AT108" s="98">
        <v>0</v>
      </c>
      <c r="AU108" s="110">
        <v>0</v>
      </c>
      <c r="AV108" s="110">
        <v>0</v>
      </c>
      <c r="AW108" s="110">
        <v>0</v>
      </c>
      <c r="AX108" s="110">
        <v>9</v>
      </c>
      <c r="AY108" s="110">
        <v>9</v>
      </c>
      <c r="AZ108" s="110">
        <v>1</v>
      </c>
      <c r="BA108" s="98">
        <f t="shared" si="25"/>
        <v>1</v>
      </c>
      <c r="BB108" s="13">
        <v>1</v>
      </c>
      <c r="BC108" s="13"/>
    </row>
    <row r="109" spans="1:55" ht="15" customHeight="1" x14ac:dyDescent="0.3">
      <c r="A109" s="98" t="s">
        <v>95</v>
      </c>
      <c r="B109" s="98">
        <v>51</v>
      </c>
      <c r="C109" s="98">
        <v>24</v>
      </c>
      <c r="D109" s="98">
        <v>17</v>
      </c>
      <c r="E109" s="98">
        <v>11</v>
      </c>
      <c r="F109" s="98">
        <v>0</v>
      </c>
      <c r="G109" s="98">
        <v>0</v>
      </c>
      <c r="H109" s="98">
        <v>0</v>
      </c>
      <c r="I109" s="98">
        <v>0</v>
      </c>
      <c r="J109" s="98">
        <v>14</v>
      </c>
      <c r="K109" s="98">
        <v>6</v>
      </c>
      <c r="L109" s="98">
        <v>0</v>
      </c>
      <c r="M109" s="98">
        <v>0</v>
      </c>
      <c r="N109" s="98">
        <v>0</v>
      </c>
      <c r="O109" s="98">
        <v>0</v>
      </c>
      <c r="P109" s="99">
        <f t="shared" si="26"/>
        <v>82</v>
      </c>
      <c r="Q109" s="99">
        <f t="shared" si="27"/>
        <v>41</v>
      </c>
      <c r="R109" s="98" t="s">
        <v>95</v>
      </c>
      <c r="S109" s="98">
        <v>0</v>
      </c>
      <c r="T109" s="98">
        <v>0</v>
      </c>
      <c r="U109" s="98">
        <v>4</v>
      </c>
      <c r="V109" s="98">
        <v>2</v>
      </c>
      <c r="W109" s="98">
        <v>0</v>
      </c>
      <c r="X109" s="98">
        <v>0</v>
      </c>
      <c r="Y109" s="98">
        <v>0</v>
      </c>
      <c r="Z109" s="98">
        <v>0</v>
      </c>
      <c r="AA109" s="98">
        <v>4</v>
      </c>
      <c r="AB109" s="98">
        <v>2</v>
      </c>
      <c r="AC109" s="98">
        <v>0</v>
      </c>
      <c r="AD109" s="98">
        <v>0</v>
      </c>
      <c r="AE109" s="98">
        <v>0</v>
      </c>
      <c r="AF109" s="98">
        <v>0</v>
      </c>
      <c r="AG109" s="99">
        <f t="shared" si="28"/>
        <v>8</v>
      </c>
      <c r="AH109" s="99">
        <f t="shared" si="29"/>
        <v>4</v>
      </c>
      <c r="AI109" s="393" t="s">
        <v>95</v>
      </c>
      <c r="AJ109" s="98">
        <v>1</v>
      </c>
      <c r="AK109" s="98">
        <v>1</v>
      </c>
      <c r="AL109" s="98">
        <v>0</v>
      </c>
      <c r="AM109" s="98">
        <v>0</v>
      </c>
      <c r="AN109" s="98">
        <v>1</v>
      </c>
      <c r="AO109" s="98">
        <v>0</v>
      </c>
      <c r="AP109" s="98">
        <v>0</v>
      </c>
      <c r="AQ109" s="98">
        <v>3</v>
      </c>
      <c r="AR109" s="98">
        <v>3</v>
      </c>
      <c r="AS109" s="98">
        <v>3</v>
      </c>
      <c r="AT109" s="98">
        <v>0</v>
      </c>
      <c r="AU109" s="110">
        <v>0</v>
      </c>
      <c r="AV109" s="110">
        <v>0</v>
      </c>
      <c r="AW109" s="110">
        <v>0</v>
      </c>
      <c r="AX109" s="110">
        <v>15</v>
      </c>
      <c r="AY109" s="110">
        <v>15</v>
      </c>
      <c r="AZ109" s="110">
        <v>0</v>
      </c>
      <c r="BA109" s="98">
        <f t="shared" si="25"/>
        <v>1</v>
      </c>
      <c r="BB109" s="13">
        <v>1</v>
      </c>
      <c r="BC109" s="13"/>
    </row>
    <row r="110" spans="1:55" ht="15" customHeight="1" x14ac:dyDescent="0.3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9">
        <f t="shared" si="26"/>
        <v>0</v>
      </c>
      <c r="Q110" s="99">
        <f t="shared" si="27"/>
        <v>0</v>
      </c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9">
        <f t="shared" si="28"/>
        <v>0</v>
      </c>
      <c r="AH110" s="99">
        <f t="shared" si="29"/>
        <v>0</v>
      </c>
      <c r="AI110" s="393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110"/>
      <c r="AV110" s="110"/>
      <c r="AW110" s="110"/>
      <c r="AX110" s="110"/>
      <c r="AY110" s="110"/>
      <c r="AZ110" s="110"/>
      <c r="BA110" s="98"/>
      <c r="BB110" s="13"/>
      <c r="BC110" s="13"/>
    </row>
    <row r="111" spans="1:55" ht="15" customHeight="1" x14ac:dyDescent="0.3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9">
        <f t="shared" si="26"/>
        <v>0</v>
      </c>
      <c r="Q111" s="99">
        <f t="shared" si="27"/>
        <v>0</v>
      </c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9">
        <f t="shared" si="28"/>
        <v>0</v>
      </c>
      <c r="AH111" s="99">
        <f t="shared" si="29"/>
        <v>0</v>
      </c>
      <c r="AI111" s="393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110"/>
      <c r="AV111" s="110"/>
      <c r="AW111" s="110"/>
      <c r="AX111" s="110"/>
      <c r="AY111" s="110"/>
      <c r="AZ111" s="110"/>
      <c r="BA111" s="98"/>
      <c r="BB111" s="13"/>
      <c r="BC111" s="13"/>
    </row>
    <row r="112" spans="1:55" ht="15" customHeight="1" x14ac:dyDescent="0.3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9"/>
      <c r="Q112" s="99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9"/>
      <c r="AH112" s="99"/>
      <c r="AI112" s="393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</row>
    <row r="113" spans="1:55" ht="15" customHeight="1" x14ac:dyDescent="0.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9">
        <f t="shared" si="26"/>
        <v>0</v>
      </c>
      <c r="Q113" s="99">
        <f t="shared" si="27"/>
        <v>0</v>
      </c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9">
        <f t="shared" si="28"/>
        <v>0</v>
      </c>
      <c r="AH113" s="99">
        <f t="shared" si="29"/>
        <v>0</v>
      </c>
      <c r="AI113" s="393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110"/>
      <c r="AV113" s="110"/>
      <c r="AW113" s="110"/>
      <c r="AX113" s="110"/>
      <c r="AY113" s="110"/>
      <c r="AZ113" s="110"/>
      <c r="BA113" s="98"/>
      <c r="BB113" s="13"/>
      <c r="BC113" s="13"/>
    </row>
    <row r="114" spans="1:55" ht="15" customHeight="1" x14ac:dyDescent="0.3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9">
        <f t="shared" si="26"/>
        <v>0</v>
      </c>
      <c r="Q114" s="99">
        <f t="shared" si="27"/>
        <v>0</v>
      </c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9">
        <f t="shared" si="28"/>
        <v>0</v>
      </c>
      <c r="AH114" s="99">
        <f t="shared" si="29"/>
        <v>0</v>
      </c>
      <c r="AI114" s="393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110"/>
      <c r="AV114" s="110"/>
      <c r="AW114" s="110"/>
      <c r="AX114" s="110"/>
      <c r="AY114" s="110"/>
      <c r="AZ114" s="110"/>
      <c r="BA114" s="98"/>
      <c r="BB114" s="13"/>
      <c r="BC114" s="13"/>
    </row>
    <row r="115" spans="1:55" ht="15" customHeight="1" x14ac:dyDescent="0.3">
      <c r="A115" s="214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9">
        <f t="shared" si="26"/>
        <v>0</v>
      </c>
      <c r="Q115" s="99">
        <f t="shared" si="27"/>
        <v>0</v>
      </c>
      <c r="R115" s="214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9">
        <f t="shared" si="28"/>
        <v>0</v>
      </c>
      <c r="AH115" s="99">
        <f t="shared" si="29"/>
        <v>0</v>
      </c>
      <c r="AI115" s="397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110"/>
      <c r="AV115" s="110"/>
      <c r="AW115" s="110"/>
      <c r="AX115" s="110"/>
      <c r="AY115" s="110"/>
      <c r="AZ115" s="110"/>
      <c r="BA115" s="98"/>
      <c r="BB115" s="13"/>
      <c r="BC115" s="13"/>
    </row>
    <row r="116" spans="1:55" ht="15" customHeight="1" x14ac:dyDescent="0.3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9">
        <f t="shared" si="26"/>
        <v>0</v>
      </c>
      <c r="Q116" s="99">
        <f t="shared" si="27"/>
        <v>0</v>
      </c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9">
        <f t="shared" si="28"/>
        <v>0</v>
      </c>
      <c r="AH116" s="99">
        <f t="shared" si="29"/>
        <v>0</v>
      </c>
      <c r="AI116" s="393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110"/>
      <c r="AV116" s="110"/>
      <c r="AW116" s="242"/>
      <c r="AX116" s="110"/>
      <c r="AY116" s="110"/>
      <c r="AZ116" s="110"/>
      <c r="BA116" s="98"/>
      <c r="BB116" s="13"/>
      <c r="BC116" s="13"/>
    </row>
    <row r="117" spans="1:55" ht="15" customHeight="1" x14ac:dyDescent="0.3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9">
        <f t="shared" si="26"/>
        <v>0</v>
      </c>
      <c r="Q117" s="99">
        <f t="shared" si="27"/>
        <v>0</v>
      </c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9">
        <f t="shared" si="28"/>
        <v>0</v>
      </c>
      <c r="AH117" s="99">
        <f t="shared" si="29"/>
        <v>0</v>
      </c>
      <c r="AI117" s="393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110"/>
      <c r="AV117" s="110"/>
      <c r="AW117" s="110"/>
      <c r="AX117" s="110"/>
      <c r="AY117" s="110"/>
      <c r="AZ117" s="110"/>
      <c r="BA117" s="98"/>
      <c r="BB117" s="13"/>
      <c r="BC117" s="13"/>
    </row>
    <row r="118" spans="1:55" ht="15" customHeight="1" x14ac:dyDescent="0.3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9">
        <f t="shared" si="26"/>
        <v>0</v>
      </c>
      <c r="Q118" s="99">
        <f t="shared" si="27"/>
        <v>0</v>
      </c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9">
        <f t="shared" si="28"/>
        <v>0</v>
      </c>
      <c r="AH118" s="99">
        <f t="shared" si="29"/>
        <v>0</v>
      </c>
      <c r="AI118" s="393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110"/>
      <c r="AV118" s="110"/>
      <c r="AW118" s="242"/>
      <c r="AX118" s="110"/>
      <c r="AY118" s="110"/>
      <c r="AZ118" s="110"/>
      <c r="BA118" s="98"/>
      <c r="BB118" s="13"/>
      <c r="BC118" s="13"/>
    </row>
    <row r="119" spans="1:55" ht="15" customHeight="1" x14ac:dyDescent="0.3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9">
        <f t="shared" si="26"/>
        <v>0</v>
      </c>
      <c r="Q119" s="99">
        <f t="shared" si="27"/>
        <v>0</v>
      </c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9">
        <f t="shared" si="28"/>
        <v>0</v>
      </c>
      <c r="AH119" s="99">
        <f t="shared" si="29"/>
        <v>0</v>
      </c>
      <c r="AI119" s="393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110"/>
      <c r="AV119" s="110"/>
      <c r="AW119" s="110"/>
      <c r="AX119" s="110"/>
      <c r="AY119" s="110"/>
      <c r="AZ119" s="110"/>
      <c r="BA119" s="98"/>
      <c r="BB119" s="13"/>
      <c r="BC119" s="13"/>
    </row>
    <row r="120" spans="1:55" ht="15" customHeight="1" x14ac:dyDescent="0.3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9">
        <f t="shared" si="26"/>
        <v>0</v>
      </c>
      <c r="Q120" s="99">
        <f t="shared" si="27"/>
        <v>0</v>
      </c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9">
        <f t="shared" si="28"/>
        <v>0</v>
      </c>
      <c r="AH120" s="99">
        <f t="shared" si="29"/>
        <v>0</v>
      </c>
      <c r="AI120" s="393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110"/>
      <c r="AV120" s="110"/>
      <c r="AW120" s="242"/>
      <c r="AX120" s="110"/>
      <c r="AY120" s="110"/>
      <c r="AZ120" s="110"/>
      <c r="BA120" s="98"/>
      <c r="BB120" s="13"/>
      <c r="BC120" s="13"/>
    </row>
    <row r="121" spans="1:55" x14ac:dyDescent="0.3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9">
        <f t="shared" si="26"/>
        <v>0</v>
      </c>
      <c r="Q121" s="99">
        <f t="shared" si="27"/>
        <v>0</v>
      </c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9">
        <f t="shared" si="28"/>
        <v>0</v>
      </c>
      <c r="AH121" s="99">
        <f t="shared" si="29"/>
        <v>0</v>
      </c>
      <c r="AI121" s="393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110"/>
      <c r="AV121" s="110"/>
      <c r="AW121" s="110"/>
      <c r="AX121" s="110"/>
      <c r="AY121" s="110"/>
      <c r="AZ121" s="110"/>
      <c r="BA121" s="98"/>
      <c r="BB121" s="13"/>
      <c r="BC121" s="13"/>
    </row>
    <row r="122" spans="1:55" x14ac:dyDescent="0.3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9">
        <f t="shared" si="26"/>
        <v>0</v>
      </c>
      <c r="Q122" s="99">
        <f t="shared" si="27"/>
        <v>0</v>
      </c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9">
        <f t="shared" si="28"/>
        <v>0</v>
      </c>
      <c r="AH122" s="99">
        <f t="shared" si="29"/>
        <v>0</v>
      </c>
      <c r="AI122" s="393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110"/>
      <c r="AV122" s="110"/>
      <c r="AW122" s="110"/>
      <c r="AX122" s="110"/>
      <c r="AY122" s="110"/>
      <c r="AZ122" s="110"/>
      <c r="BA122" s="98"/>
      <c r="BB122" s="13"/>
      <c r="BC122" s="13"/>
    </row>
    <row r="123" spans="1:55" x14ac:dyDescent="0.3">
      <c r="A123" s="205"/>
      <c r="B123" s="205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28"/>
      <c r="Q123" s="228"/>
      <c r="R123" s="205"/>
      <c r="S123" s="205"/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28"/>
      <c r="AH123" s="228"/>
      <c r="AI123" s="39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40"/>
      <c r="AV123" s="240"/>
      <c r="AW123" s="240"/>
      <c r="AX123" s="240"/>
      <c r="AY123" s="240"/>
      <c r="AZ123" s="240"/>
      <c r="BA123" s="205"/>
      <c r="BB123" s="53"/>
      <c r="BC123" s="53"/>
    </row>
    <row r="124" spans="1:55" x14ac:dyDescent="0.3">
      <c r="A124" s="208"/>
      <c r="B124" s="208"/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29"/>
      <c r="Q124" s="229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39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132"/>
      <c r="AV124" s="132"/>
      <c r="AW124" s="132"/>
      <c r="AX124" s="132"/>
      <c r="AY124" s="132"/>
      <c r="AZ124" s="132"/>
      <c r="BA124" s="208"/>
    </row>
    <row r="125" spans="1:55" x14ac:dyDescent="0.3">
      <c r="A125" s="152" t="s">
        <v>225</v>
      </c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220"/>
      <c r="Q125" s="220"/>
      <c r="R125" s="152" t="s">
        <v>320</v>
      </c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388" t="s">
        <v>251</v>
      </c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12"/>
      <c r="AV125" s="112"/>
      <c r="AW125" s="112"/>
      <c r="AX125" s="112"/>
      <c r="AY125" s="112"/>
      <c r="AZ125" s="112"/>
      <c r="BA125" s="152"/>
      <c r="BB125" s="29"/>
      <c r="BC125" s="29"/>
    </row>
    <row r="126" spans="1:55" x14ac:dyDescent="0.3">
      <c r="A126" s="152" t="s">
        <v>11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220"/>
      <c r="Q126" s="220"/>
      <c r="R126" s="152" t="s">
        <v>11</v>
      </c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388" t="s">
        <v>29</v>
      </c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12"/>
      <c r="AV126" s="112"/>
      <c r="AW126" s="112"/>
      <c r="AX126" s="112"/>
      <c r="AY126" s="112"/>
      <c r="AZ126" s="112"/>
      <c r="BA126" s="152"/>
      <c r="BB126" s="29"/>
      <c r="BC126" s="29"/>
    </row>
    <row r="127" spans="1:55" x14ac:dyDescent="0.3">
      <c r="A127" s="152" t="s">
        <v>149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220"/>
      <c r="Q127" s="220"/>
      <c r="R127" s="152" t="s">
        <v>149</v>
      </c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388" t="s">
        <v>149</v>
      </c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12"/>
      <c r="AV127" s="112"/>
      <c r="AW127" s="112"/>
      <c r="AX127" s="112"/>
      <c r="AY127" s="112"/>
      <c r="AZ127" s="112"/>
      <c r="BA127" s="152"/>
      <c r="BB127" s="29"/>
      <c r="BC127" s="29"/>
    </row>
    <row r="128" spans="1:55" x14ac:dyDescent="0.3">
      <c r="A128" s="200"/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236"/>
      <c r="AV128" s="236"/>
      <c r="AW128" s="236"/>
      <c r="AX128" s="236"/>
      <c r="AY128" s="236"/>
      <c r="AZ128" s="236"/>
      <c r="BA128" s="200"/>
    </row>
    <row r="129" spans="1:55" x14ac:dyDescent="0.3">
      <c r="A129" s="201" t="s">
        <v>334</v>
      </c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22" t="s">
        <v>323</v>
      </c>
      <c r="O129" s="152"/>
      <c r="R129" s="201" t="s">
        <v>334</v>
      </c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22" t="s">
        <v>323</v>
      </c>
      <c r="AF129" s="152"/>
      <c r="AG129" s="200"/>
      <c r="AH129" s="200"/>
      <c r="AI129" s="390" t="s">
        <v>334</v>
      </c>
      <c r="AJ129" s="200"/>
      <c r="AK129" s="200"/>
      <c r="AL129" s="200"/>
      <c r="AM129" s="200"/>
      <c r="AN129" s="200"/>
      <c r="AO129" s="200"/>
      <c r="AP129" s="200"/>
      <c r="AQ129" s="200"/>
      <c r="AR129" s="200"/>
      <c r="AS129" s="200"/>
      <c r="AT129" s="200"/>
      <c r="AU129" s="236"/>
      <c r="AV129" s="236"/>
      <c r="AW129" s="236"/>
      <c r="AX129" s="237" t="s">
        <v>323</v>
      </c>
      <c r="AY129" s="112"/>
      <c r="AZ129" s="112"/>
      <c r="BA129" s="152"/>
    </row>
    <row r="130" spans="1:55" x14ac:dyDescent="0.3">
      <c r="A130" s="201"/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22"/>
      <c r="O130" s="152"/>
      <c r="R130" s="201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22"/>
      <c r="AF130" s="152"/>
      <c r="AG130" s="200"/>
      <c r="AH130" s="200"/>
      <c r="AI130" s="390"/>
      <c r="AJ130" s="200"/>
      <c r="AK130" s="200"/>
      <c r="AL130" s="200"/>
      <c r="AM130" s="200"/>
      <c r="AN130" s="200"/>
      <c r="AO130" s="200"/>
      <c r="AP130" s="200"/>
      <c r="AQ130" s="200"/>
      <c r="AR130" s="200"/>
      <c r="AS130" s="200"/>
      <c r="AT130" s="200"/>
      <c r="AU130" s="236"/>
      <c r="AV130" s="236"/>
      <c r="AW130" s="236"/>
      <c r="AX130" s="237"/>
      <c r="AY130" s="112"/>
      <c r="AZ130" s="112"/>
      <c r="BA130" s="200"/>
    </row>
    <row r="131" spans="1:55" ht="15.75" customHeight="1" x14ac:dyDescent="0.25">
      <c r="A131" s="96"/>
      <c r="B131" s="225" t="s">
        <v>353</v>
      </c>
      <c r="C131" s="226"/>
      <c r="D131" s="225" t="s">
        <v>354</v>
      </c>
      <c r="E131" s="226"/>
      <c r="F131" s="225" t="s">
        <v>355</v>
      </c>
      <c r="G131" s="226"/>
      <c r="H131" s="225" t="s">
        <v>356</v>
      </c>
      <c r="I131" s="226"/>
      <c r="J131" s="225" t="s">
        <v>357</v>
      </c>
      <c r="K131" s="226"/>
      <c r="L131" s="225" t="s">
        <v>358</v>
      </c>
      <c r="M131" s="226"/>
      <c r="N131" s="225" t="s">
        <v>359</v>
      </c>
      <c r="O131" s="226"/>
      <c r="P131" s="223" t="s">
        <v>324</v>
      </c>
      <c r="Q131" s="224"/>
      <c r="R131" s="96"/>
      <c r="S131" s="225" t="s">
        <v>353</v>
      </c>
      <c r="T131" s="226"/>
      <c r="U131" s="225" t="s">
        <v>354</v>
      </c>
      <c r="V131" s="226"/>
      <c r="W131" s="225" t="s">
        <v>355</v>
      </c>
      <c r="X131" s="226"/>
      <c r="Y131" s="225" t="s">
        <v>356</v>
      </c>
      <c r="Z131" s="226"/>
      <c r="AA131" s="225" t="s">
        <v>357</v>
      </c>
      <c r="AB131" s="226"/>
      <c r="AC131" s="225" t="s">
        <v>358</v>
      </c>
      <c r="AD131" s="226"/>
      <c r="AE131" s="225" t="s">
        <v>359</v>
      </c>
      <c r="AF131" s="226"/>
      <c r="AG131" s="225" t="s">
        <v>324</v>
      </c>
      <c r="AH131" s="226"/>
      <c r="AI131" s="391"/>
      <c r="AJ131" s="462" t="s">
        <v>360</v>
      </c>
      <c r="AK131" s="463"/>
      <c r="AL131" s="463"/>
      <c r="AM131" s="463"/>
      <c r="AN131" s="463"/>
      <c r="AO131" s="463"/>
      <c r="AP131" s="463"/>
      <c r="AQ131" s="464"/>
      <c r="AR131" s="355" t="s">
        <v>7</v>
      </c>
      <c r="AS131" s="118"/>
      <c r="AT131" s="117"/>
      <c r="AU131" s="306" t="s">
        <v>527</v>
      </c>
      <c r="AV131" s="360"/>
      <c r="AW131" s="118"/>
      <c r="AX131" s="247"/>
      <c r="AY131" s="117"/>
      <c r="AZ131" s="361" t="s">
        <v>528</v>
      </c>
      <c r="BA131" s="306" t="s">
        <v>529</v>
      </c>
      <c r="BB131" s="355"/>
      <c r="BC131" s="362">
        <v>0</v>
      </c>
    </row>
    <row r="132" spans="1:55" ht="24" customHeight="1" x14ac:dyDescent="0.3">
      <c r="A132" s="98" t="s">
        <v>21</v>
      </c>
      <c r="B132" s="87" t="s">
        <v>375</v>
      </c>
      <c r="C132" s="87" t="s">
        <v>330</v>
      </c>
      <c r="D132" s="87" t="s">
        <v>375</v>
      </c>
      <c r="E132" s="87" t="s">
        <v>330</v>
      </c>
      <c r="F132" s="87" t="s">
        <v>375</v>
      </c>
      <c r="G132" s="87" t="s">
        <v>330</v>
      </c>
      <c r="H132" s="87" t="s">
        <v>375</v>
      </c>
      <c r="I132" s="87" t="s">
        <v>330</v>
      </c>
      <c r="J132" s="87" t="s">
        <v>375</v>
      </c>
      <c r="K132" s="87" t="s">
        <v>330</v>
      </c>
      <c r="L132" s="44" t="s">
        <v>375</v>
      </c>
      <c r="M132" s="44" t="s">
        <v>330</v>
      </c>
      <c r="N132" s="44" t="s">
        <v>375</v>
      </c>
      <c r="O132" s="44" t="s">
        <v>330</v>
      </c>
      <c r="P132" s="149" t="s">
        <v>375</v>
      </c>
      <c r="Q132" s="149" t="s">
        <v>330</v>
      </c>
      <c r="R132" s="98" t="s">
        <v>21</v>
      </c>
      <c r="S132" s="87" t="s">
        <v>375</v>
      </c>
      <c r="T132" s="87" t="s">
        <v>330</v>
      </c>
      <c r="U132" s="87" t="s">
        <v>375</v>
      </c>
      <c r="V132" s="87" t="s">
        <v>330</v>
      </c>
      <c r="W132" s="87" t="s">
        <v>375</v>
      </c>
      <c r="X132" s="87" t="s">
        <v>330</v>
      </c>
      <c r="Y132" s="87" t="s">
        <v>375</v>
      </c>
      <c r="Z132" s="87" t="s">
        <v>330</v>
      </c>
      <c r="AA132" s="87" t="s">
        <v>375</v>
      </c>
      <c r="AB132" s="87" t="s">
        <v>330</v>
      </c>
      <c r="AC132" s="87" t="s">
        <v>375</v>
      </c>
      <c r="AD132" s="87" t="s">
        <v>330</v>
      </c>
      <c r="AE132" s="87" t="s">
        <v>375</v>
      </c>
      <c r="AF132" s="87" t="s">
        <v>330</v>
      </c>
      <c r="AG132" s="87" t="s">
        <v>375</v>
      </c>
      <c r="AH132" s="87" t="s">
        <v>330</v>
      </c>
      <c r="AI132" s="396" t="s">
        <v>21</v>
      </c>
      <c r="AJ132" s="272" t="s">
        <v>353</v>
      </c>
      <c r="AK132" s="272" t="s">
        <v>361</v>
      </c>
      <c r="AL132" s="272" t="s">
        <v>362</v>
      </c>
      <c r="AM132" s="272" t="s">
        <v>363</v>
      </c>
      <c r="AN132" s="272" t="s">
        <v>364</v>
      </c>
      <c r="AO132" s="272" t="s">
        <v>365</v>
      </c>
      <c r="AP132" s="272" t="s">
        <v>366</v>
      </c>
      <c r="AQ132" s="271" t="s">
        <v>331</v>
      </c>
      <c r="AR132" s="260" t="s">
        <v>535</v>
      </c>
      <c r="AS132" s="258" t="s">
        <v>542</v>
      </c>
      <c r="AT132" s="250" t="s">
        <v>543</v>
      </c>
      <c r="AU132" s="365" t="s">
        <v>538</v>
      </c>
      <c r="AV132" s="253" t="s">
        <v>539</v>
      </c>
      <c r="AW132" s="253" t="s">
        <v>346</v>
      </c>
      <c r="AX132" s="253" t="s">
        <v>4</v>
      </c>
      <c r="AY132" s="366" t="s">
        <v>541</v>
      </c>
      <c r="AZ132" s="367" t="s">
        <v>158</v>
      </c>
      <c r="BA132" s="368" t="s">
        <v>175</v>
      </c>
      <c r="BB132" s="307" t="s">
        <v>170</v>
      </c>
      <c r="BC132" s="368" t="s">
        <v>176</v>
      </c>
    </row>
    <row r="133" spans="1:55" x14ac:dyDescent="0.3">
      <c r="A133" s="98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8"/>
      <c r="M133" s="98"/>
      <c r="N133" s="98"/>
      <c r="O133" s="98"/>
      <c r="P133" s="227"/>
      <c r="Q133" s="227"/>
      <c r="R133" s="98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391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239"/>
      <c r="AV133" s="239"/>
      <c r="AW133" s="239"/>
      <c r="AX133" s="239"/>
      <c r="AY133" s="239"/>
      <c r="AZ133" s="239"/>
      <c r="BA133" s="96"/>
      <c r="BB133" s="10"/>
      <c r="BC133" s="10"/>
    </row>
    <row r="134" spans="1:55" s="57" customFormat="1" x14ac:dyDescent="0.3">
      <c r="A134" s="12" t="s">
        <v>332</v>
      </c>
      <c r="B134" s="99">
        <f>SUM(B136:B153)</f>
        <v>2061</v>
      </c>
      <c r="C134" s="99">
        <f t="shared" ref="C134:Q134" si="30">SUM(C136:C153)</f>
        <v>1077</v>
      </c>
      <c r="D134" s="99">
        <f t="shared" si="30"/>
        <v>524</v>
      </c>
      <c r="E134" s="99">
        <f t="shared" si="30"/>
        <v>327</v>
      </c>
      <c r="F134" s="99">
        <f t="shared" si="30"/>
        <v>68</v>
      </c>
      <c r="G134" s="99">
        <f t="shared" si="30"/>
        <v>31</v>
      </c>
      <c r="H134" s="99">
        <f t="shared" si="30"/>
        <v>583</v>
      </c>
      <c r="I134" s="99">
        <f t="shared" si="30"/>
        <v>263</v>
      </c>
      <c r="J134" s="99">
        <f t="shared" si="30"/>
        <v>1269</v>
      </c>
      <c r="K134" s="99">
        <f t="shared" si="30"/>
        <v>695</v>
      </c>
      <c r="L134" s="99">
        <f t="shared" si="30"/>
        <v>54</v>
      </c>
      <c r="M134" s="99">
        <f t="shared" si="30"/>
        <v>12</v>
      </c>
      <c r="N134" s="99">
        <f t="shared" si="30"/>
        <v>728</v>
      </c>
      <c r="O134" s="99">
        <f t="shared" si="30"/>
        <v>212</v>
      </c>
      <c r="P134" s="99">
        <f t="shared" si="30"/>
        <v>5287</v>
      </c>
      <c r="Q134" s="99">
        <f t="shared" si="30"/>
        <v>2617</v>
      </c>
      <c r="R134" s="12" t="s">
        <v>332</v>
      </c>
      <c r="S134" s="99">
        <f>SUM(S136:S153)</f>
        <v>116</v>
      </c>
      <c r="T134" s="99">
        <f t="shared" ref="T134:BC134" si="31">SUM(T136:T153)</f>
        <v>79</v>
      </c>
      <c r="U134" s="99">
        <f t="shared" si="31"/>
        <v>23</v>
      </c>
      <c r="V134" s="99">
        <f t="shared" si="31"/>
        <v>11</v>
      </c>
      <c r="W134" s="99">
        <f t="shared" si="31"/>
        <v>4</v>
      </c>
      <c r="X134" s="99">
        <f t="shared" si="31"/>
        <v>0</v>
      </c>
      <c r="Y134" s="99">
        <f t="shared" si="31"/>
        <v>52</v>
      </c>
      <c r="Z134" s="99">
        <f t="shared" si="31"/>
        <v>25</v>
      </c>
      <c r="AA134" s="99">
        <f t="shared" si="31"/>
        <v>240</v>
      </c>
      <c r="AB134" s="99">
        <f t="shared" si="31"/>
        <v>119</v>
      </c>
      <c r="AC134" s="99">
        <f t="shared" si="31"/>
        <v>8</v>
      </c>
      <c r="AD134" s="99">
        <f t="shared" si="31"/>
        <v>0</v>
      </c>
      <c r="AE134" s="99">
        <f t="shared" si="31"/>
        <v>165</v>
      </c>
      <c r="AF134" s="99">
        <f t="shared" si="31"/>
        <v>60</v>
      </c>
      <c r="AG134" s="99">
        <f t="shared" si="31"/>
        <v>608</v>
      </c>
      <c r="AH134" s="99">
        <f t="shared" si="31"/>
        <v>294</v>
      </c>
      <c r="AI134" s="394" t="s">
        <v>332</v>
      </c>
      <c r="AJ134" s="99">
        <f t="shared" si="31"/>
        <v>40</v>
      </c>
      <c r="AK134" s="99">
        <f t="shared" si="31"/>
        <v>15</v>
      </c>
      <c r="AL134" s="99">
        <f t="shared" si="31"/>
        <v>2</v>
      </c>
      <c r="AM134" s="99">
        <f t="shared" si="31"/>
        <v>19</v>
      </c>
      <c r="AN134" s="99">
        <f t="shared" si="31"/>
        <v>26</v>
      </c>
      <c r="AO134" s="99">
        <f t="shared" si="31"/>
        <v>6</v>
      </c>
      <c r="AP134" s="99">
        <f t="shared" si="31"/>
        <v>19</v>
      </c>
      <c r="AQ134" s="99">
        <f t="shared" si="31"/>
        <v>127</v>
      </c>
      <c r="AR134" s="99">
        <f t="shared" si="31"/>
        <v>128</v>
      </c>
      <c r="AS134" s="99">
        <f t="shared" si="31"/>
        <v>127</v>
      </c>
      <c r="AT134" s="99">
        <f t="shared" si="31"/>
        <v>1</v>
      </c>
      <c r="AU134" s="99">
        <f t="shared" si="31"/>
        <v>0</v>
      </c>
      <c r="AV134" s="99">
        <f t="shared" si="31"/>
        <v>0</v>
      </c>
      <c r="AW134" s="99">
        <f t="shared" si="31"/>
        <v>0</v>
      </c>
      <c r="AX134" s="99">
        <f t="shared" si="31"/>
        <v>263</v>
      </c>
      <c r="AY134" s="99">
        <f t="shared" si="31"/>
        <v>324</v>
      </c>
      <c r="AZ134" s="99">
        <f t="shared" si="31"/>
        <v>25</v>
      </c>
      <c r="BA134" s="99">
        <f t="shared" si="31"/>
        <v>22</v>
      </c>
      <c r="BB134" s="99">
        <f t="shared" si="31"/>
        <v>22</v>
      </c>
      <c r="BC134" s="99">
        <f t="shared" si="31"/>
        <v>0</v>
      </c>
    </row>
    <row r="135" spans="1:55" x14ac:dyDescent="0.3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9"/>
      <c r="Q135" s="99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393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110"/>
      <c r="AV135" s="110"/>
      <c r="AW135" s="110"/>
      <c r="AX135" s="110"/>
      <c r="AY135" s="110"/>
      <c r="AZ135" s="110"/>
      <c r="BA135" s="98"/>
      <c r="BB135" s="13"/>
      <c r="BC135" s="13"/>
    </row>
    <row r="136" spans="1:55" ht="15" customHeight="1" x14ac:dyDescent="0.3">
      <c r="A136" s="98" t="s">
        <v>51</v>
      </c>
      <c r="B136" s="98">
        <v>736</v>
      </c>
      <c r="C136" s="98">
        <v>405</v>
      </c>
      <c r="D136" s="98">
        <v>183</v>
      </c>
      <c r="E136" s="98">
        <v>118</v>
      </c>
      <c r="F136" s="98">
        <v>68</v>
      </c>
      <c r="G136" s="98">
        <v>31</v>
      </c>
      <c r="H136" s="98">
        <v>238</v>
      </c>
      <c r="I136" s="98">
        <v>95</v>
      </c>
      <c r="J136" s="98">
        <v>634</v>
      </c>
      <c r="K136" s="98">
        <v>328</v>
      </c>
      <c r="L136" s="98">
        <v>48</v>
      </c>
      <c r="M136" s="98">
        <v>10</v>
      </c>
      <c r="N136" s="98">
        <v>352</v>
      </c>
      <c r="O136" s="98">
        <v>140</v>
      </c>
      <c r="P136" s="99">
        <f>B136+D136+F136+H136+J136+L136+N136</f>
        <v>2259</v>
      </c>
      <c r="Q136" s="99">
        <f>C136+E136+G136+I136+K136+M136+O136</f>
        <v>1127</v>
      </c>
      <c r="R136" s="98" t="s">
        <v>51</v>
      </c>
      <c r="S136" s="98">
        <v>46</v>
      </c>
      <c r="T136" s="98">
        <v>34</v>
      </c>
      <c r="U136" s="98">
        <v>2</v>
      </c>
      <c r="V136" s="98">
        <v>1</v>
      </c>
      <c r="W136" s="98">
        <v>4</v>
      </c>
      <c r="X136" s="98">
        <v>0</v>
      </c>
      <c r="Y136" s="98">
        <v>12</v>
      </c>
      <c r="Z136" s="98">
        <v>7</v>
      </c>
      <c r="AA136" s="98">
        <v>116</v>
      </c>
      <c r="AB136" s="98">
        <v>53</v>
      </c>
      <c r="AC136" s="98">
        <v>7</v>
      </c>
      <c r="AD136" s="98">
        <v>0</v>
      </c>
      <c r="AE136" s="98">
        <v>104</v>
      </c>
      <c r="AF136" s="98">
        <v>37</v>
      </c>
      <c r="AG136" s="99">
        <f>S136+U136+W136+Y136+AA136+AC136+AE136</f>
        <v>291</v>
      </c>
      <c r="AH136" s="99">
        <f>T136+V136+X136+Z136+AB136+AD136+AF136</f>
        <v>132</v>
      </c>
      <c r="AI136" s="393" t="s">
        <v>51</v>
      </c>
      <c r="AJ136" s="98">
        <v>13</v>
      </c>
      <c r="AK136" s="98">
        <v>4</v>
      </c>
      <c r="AL136" s="98">
        <v>2</v>
      </c>
      <c r="AM136" s="98">
        <v>7</v>
      </c>
      <c r="AN136" s="98">
        <v>12</v>
      </c>
      <c r="AO136" s="98">
        <v>4</v>
      </c>
      <c r="AP136" s="98">
        <v>11</v>
      </c>
      <c r="AQ136" s="98">
        <v>53</v>
      </c>
      <c r="AR136" s="98">
        <v>50</v>
      </c>
      <c r="AS136" s="98">
        <v>50</v>
      </c>
      <c r="AT136" s="98">
        <v>0</v>
      </c>
      <c r="AU136" s="110">
        <v>0</v>
      </c>
      <c r="AV136" s="110">
        <v>0</v>
      </c>
      <c r="AW136" s="110">
        <v>0</v>
      </c>
      <c r="AX136" s="110">
        <v>124</v>
      </c>
      <c r="AY136" s="110">
        <v>124</v>
      </c>
      <c r="AZ136" s="110">
        <v>11</v>
      </c>
      <c r="BA136" s="98">
        <f t="shared" ref="BA136:BA143" si="32">+BB136+BC136</f>
        <v>7</v>
      </c>
      <c r="BB136" s="13">
        <v>7</v>
      </c>
      <c r="BC136" s="13"/>
    </row>
    <row r="137" spans="1:55" ht="15" customHeight="1" x14ac:dyDescent="0.3">
      <c r="A137" s="98" t="s">
        <v>36</v>
      </c>
      <c r="B137" s="98">
        <v>689</v>
      </c>
      <c r="C137" s="98">
        <v>341</v>
      </c>
      <c r="D137" s="98">
        <v>149</v>
      </c>
      <c r="E137" s="98">
        <v>92</v>
      </c>
      <c r="F137" s="98">
        <v>0</v>
      </c>
      <c r="G137" s="98">
        <v>0</v>
      </c>
      <c r="H137" s="98">
        <v>183</v>
      </c>
      <c r="I137" s="98">
        <v>95</v>
      </c>
      <c r="J137" s="98">
        <v>313</v>
      </c>
      <c r="K137" s="98">
        <v>190</v>
      </c>
      <c r="L137" s="98">
        <v>2</v>
      </c>
      <c r="M137" s="98">
        <v>0</v>
      </c>
      <c r="N137" s="98">
        <v>144</v>
      </c>
      <c r="O137" s="98">
        <v>51</v>
      </c>
      <c r="P137" s="99">
        <f t="shared" ref="P137:P153" si="33">B137+D137+F137+H137+J137+L137+N137</f>
        <v>1480</v>
      </c>
      <c r="Q137" s="99">
        <f t="shared" ref="Q137:Q153" si="34">C137+E137+G137+I137+K137+M137+O137</f>
        <v>769</v>
      </c>
      <c r="R137" s="98" t="s">
        <v>36</v>
      </c>
      <c r="S137" s="98">
        <v>38</v>
      </c>
      <c r="T137" s="98">
        <v>27</v>
      </c>
      <c r="U137" s="98">
        <v>17</v>
      </c>
      <c r="V137" s="98">
        <v>6</v>
      </c>
      <c r="W137" s="98">
        <v>0</v>
      </c>
      <c r="X137" s="98">
        <v>0</v>
      </c>
      <c r="Y137" s="98">
        <v>37</v>
      </c>
      <c r="Z137" s="98">
        <v>16</v>
      </c>
      <c r="AA137" s="98">
        <v>81</v>
      </c>
      <c r="AB137" s="98">
        <v>43</v>
      </c>
      <c r="AC137" s="98">
        <v>0</v>
      </c>
      <c r="AD137" s="98">
        <v>0</v>
      </c>
      <c r="AE137" s="98">
        <v>43</v>
      </c>
      <c r="AF137" s="98">
        <v>16</v>
      </c>
      <c r="AG137" s="99">
        <f t="shared" ref="AG137:AG153" si="35">S137+U137+W137+Y137+AA137+AC137+AE137</f>
        <v>216</v>
      </c>
      <c r="AH137" s="99">
        <f t="shared" ref="AH137:AH153" si="36">T137+V137+X137+Z137+AB137+AD137+AF137</f>
        <v>108</v>
      </c>
      <c r="AI137" s="393" t="s">
        <v>36</v>
      </c>
      <c r="AJ137" s="98">
        <v>11</v>
      </c>
      <c r="AK137" s="98">
        <v>4</v>
      </c>
      <c r="AL137" s="98">
        <v>0</v>
      </c>
      <c r="AM137" s="98">
        <v>6</v>
      </c>
      <c r="AN137" s="98">
        <v>6</v>
      </c>
      <c r="AO137" s="98">
        <v>1</v>
      </c>
      <c r="AP137" s="98">
        <v>4</v>
      </c>
      <c r="AQ137" s="98">
        <v>32</v>
      </c>
      <c r="AR137" s="98">
        <v>38</v>
      </c>
      <c r="AS137" s="98">
        <v>38</v>
      </c>
      <c r="AT137" s="98">
        <v>0</v>
      </c>
      <c r="AU137" s="110">
        <v>0</v>
      </c>
      <c r="AV137" s="110">
        <v>0</v>
      </c>
      <c r="AW137" s="110">
        <v>0</v>
      </c>
      <c r="AX137" s="110">
        <v>74</v>
      </c>
      <c r="AY137" s="110">
        <v>74</v>
      </c>
      <c r="AZ137" s="110">
        <v>4</v>
      </c>
      <c r="BA137" s="98">
        <f t="shared" si="32"/>
        <v>5</v>
      </c>
      <c r="BB137" s="13">
        <v>5</v>
      </c>
      <c r="BC137" s="13"/>
    </row>
    <row r="138" spans="1:55" ht="15" customHeight="1" x14ac:dyDescent="0.3">
      <c r="A138" s="98" t="s">
        <v>9</v>
      </c>
      <c r="B138" s="98">
        <v>116</v>
      </c>
      <c r="C138" s="98">
        <v>61</v>
      </c>
      <c r="D138" s="98">
        <v>0</v>
      </c>
      <c r="E138" s="98">
        <v>0</v>
      </c>
      <c r="F138" s="98">
        <v>0</v>
      </c>
      <c r="G138" s="98">
        <v>0</v>
      </c>
      <c r="H138" s="98">
        <v>45</v>
      </c>
      <c r="I138" s="98">
        <v>21</v>
      </c>
      <c r="J138" s="98">
        <v>43</v>
      </c>
      <c r="K138" s="98">
        <v>24</v>
      </c>
      <c r="L138" s="98">
        <v>0</v>
      </c>
      <c r="M138" s="98">
        <v>0</v>
      </c>
      <c r="N138" s="98">
        <v>0</v>
      </c>
      <c r="O138" s="98">
        <v>0</v>
      </c>
      <c r="P138" s="99">
        <f t="shared" si="33"/>
        <v>204</v>
      </c>
      <c r="Q138" s="99">
        <f t="shared" si="34"/>
        <v>106</v>
      </c>
      <c r="R138" s="98" t="s">
        <v>9</v>
      </c>
      <c r="S138" s="98">
        <v>5</v>
      </c>
      <c r="T138" s="98">
        <v>4</v>
      </c>
      <c r="U138" s="98">
        <v>0</v>
      </c>
      <c r="V138" s="98">
        <v>0</v>
      </c>
      <c r="W138" s="98">
        <v>0</v>
      </c>
      <c r="X138" s="98">
        <v>0</v>
      </c>
      <c r="Y138" s="98">
        <v>0</v>
      </c>
      <c r="Z138" s="98">
        <v>0</v>
      </c>
      <c r="AA138" s="98">
        <v>3</v>
      </c>
      <c r="AB138" s="98">
        <v>1</v>
      </c>
      <c r="AC138" s="98">
        <v>0</v>
      </c>
      <c r="AD138" s="98">
        <v>0</v>
      </c>
      <c r="AE138" s="98">
        <v>0</v>
      </c>
      <c r="AF138" s="98">
        <v>0</v>
      </c>
      <c r="AG138" s="99">
        <f t="shared" si="35"/>
        <v>8</v>
      </c>
      <c r="AH138" s="99">
        <f t="shared" si="36"/>
        <v>5</v>
      </c>
      <c r="AI138" s="393" t="s">
        <v>9</v>
      </c>
      <c r="AJ138" s="98">
        <v>2</v>
      </c>
      <c r="AK138" s="98">
        <v>0</v>
      </c>
      <c r="AL138" s="98">
        <v>0</v>
      </c>
      <c r="AM138" s="98">
        <v>1</v>
      </c>
      <c r="AN138" s="98">
        <v>1</v>
      </c>
      <c r="AO138" s="98">
        <v>0</v>
      </c>
      <c r="AP138" s="98">
        <v>0</v>
      </c>
      <c r="AQ138" s="98">
        <v>4</v>
      </c>
      <c r="AR138" s="98">
        <v>4</v>
      </c>
      <c r="AS138" s="98">
        <v>4</v>
      </c>
      <c r="AT138" s="98">
        <v>0</v>
      </c>
      <c r="AU138" s="110">
        <v>0</v>
      </c>
      <c r="AV138" s="110">
        <v>0</v>
      </c>
      <c r="AW138" s="110">
        <v>0</v>
      </c>
      <c r="AX138" s="110">
        <v>12</v>
      </c>
      <c r="AY138" s="110">
        <v>12</v>
      </c>
      <c r="AZ138" s="110">
        <v>2</v>
      </c>
      <c r="BA138" s="98">
        <f t="shared" si="32"/>
        <v>1</v>
      </c>
      <c r="BB138" s="13">
        <v>1</v>
      </c>
      <c r="BC138" s="13"/>
    </row>
    <row r="139" spans="1:55" ht="15" customHeight="1" x14ac:dyDescent="0.3">
      <c r="A139" s="98" t="s">
        <v>43</v>
      </c>
      <c r="B139" s="98">
        <v>75</v>
      </c>
      <c r="C139" s="98">
        <v>45</v>
      </c>
      <c r="D139" s="98">
        <v>23</v>
      </c>
      <c r="E139" s="98">
        <v>15</v>
      </c>
      <c r="F139" s="98">
        <v>0</v>
      </c>
      <c r="G139" s="98">
        <v>0</v>
      </c>
      <c r="H139" s="98">
        <v>32</v>
      </c>
      <c r="I139" s="98">
        <v>14</v>
      </c>
      <c r="J139" s="98">
        <v>37</v>
      </c>
      <c r="K139" s="98">
        <v>30</v>
      </c>
      <c r="L139" s="98">
        <v>0</v>
      </c>
      <c r="M139" s="98">
        <v>0</v>
      </c>
      <c r="N139" s="98">
        <v>199</v>
      </c>
      <c r="O139" s="98">
        <v>8</v>
      </c>
      <c r="P139" s="99">
        <f t="shared" si="33"/>
        <v>366</v>
      </c>
      <c r="Q139" s="99">
        <f t="shared" si="34"/>
        <v>112</v>
      </c>
      <c r="R139" s="98" t="s">
        <v>43</v>
      </c>
      <c r="S139" s="98">
        <v>0</v>
      </c>
      <c r="T139" s="98">
        <v>0</v>
      </c>
      <c r="U139" s="98">
        <v>0</v>
      </c>
      <c r="V139" s="98">
        <v>0</v>
      </c>
      <c r="W139" s="98">
        <v>0</v>
      </c>
      <c r="X139" s="98">
        <v>0</v>
      </c>
      <c r="Y139" s="98">
        <v>0</v>
      </c>
      <c r="Z139" s="98">
        <v>0</v>
      </c>
      <c r="AA139" s="98">
        <v>2</v>
      </c>
      <c r="AB139" s="98">
        <v>1</v>
      </c>
      <c r="AC139" s="98">
        <v>0</v>
      </c>
      <c r="AD139" s="98">
        <v>0</v>
      </c>
      <c r="AE139" s="98">
        <v>8</v>
      </c>
      <c r="AF139" s="98">
        <v>4</v>
      </c>
      <c r="AG139" s="99">
        <f t="shared" si="35"/>
        <v>10</v>
      </c>
      <c r="AH139" s="99">
        <f t="shared" si="36"/>
        <v>5</v>
      </c>
      <c r="AI139" s="393" t="s">
        <v>43</v>
      </c>
      <c r="AJ139" s="98">
        <v>3</v>
      </c>
      <c r="AK139" s="98">
        <v>1</v>
      </c>
      <c r="AL139" s="98">
        <v>0</v>
      </c>
      <c r="AM139" s="98">
        <v>1</v>
      </c>
      <c r="AN139" s="98">
        <v>1</v>
      </c>
      <c r="AO139" s="98">
        <v>0</v>
      </c>
      <c r="AP139" s="98">
        <v>1</v>
      </c>
      <c r="AQ139" s="98">
        <v>7</v>
      </c>
      <c r="AR139" s="98">
        <v>7</v>
      </c>
      <c r="AS139" s="98">
        <v>7</v>
      </c>
      <c r="AT139" s="98">
        <v>0</v>
      </c>
      <c r="AU139" s="110">
        <v>0</v>
      </c>
      <c r="AV139" s="110">
        <v>0</v>
      </c>
      <c r="AW139" s="110">
        <v>0</v>
      </c>
      <c r="AX139" s="110">
        <v>25</v>
      </c>
      <c r="AY139" s="110">
        <v>25</v>
      </c>
      <c r="AZ139" s="110">
        <v>1</v>
      </c>
      <c r="BA139" s="98">
        <f t="shared" si="32"/>
        <v>2</v>
      </c>
      <c r="BB139" s="13">
        <v>2</v>
      </c>
      <c r="BC139" s="13"/>
    </row>
    <row r="140" spans="1:55" ht="15" customHeight="1" x14ac:dyDescent="0.3">
      <c r="A140" s="98" t="s">
        <v>46</v>
      </c>
      <c r="B140" s="98">
        <v>171</v>
      </c>
      <c r="C140" s="98">
        <v>79</v>
      </c>
      <c r="D140" s="98">
        <v>41</v>
      </c>
      <c r="E140" s="98">
        <v>26</v>
      </c>
      <c r="F140" s="98">
        <v>0</v>
      </c>
      <c r="G140" s="98">
        <v>0</v>
      </c>
      <c r="H140" s="98">
        <v>23</v>
      </c>
      <c r="I140" s="98">
        <v>11</v>
      </c>
      <c r="J140" s="98">
        <v>70</v>
      </c>
      <c r="K140" s="98">
        <v>34</v>
      </c>
      <c r="L140" s="98">
        <v>0</v>
      </c>
      <c r="M140" s="98">
        <v>0</v>
      </c>
      <c r="N140" s="98">
        <v>0</v>
      </c>
      <c r="O140" s="98">
        <v>0</v>
      </c>
      <c r="P140" s="99">
        <f t="shared" si="33"/>
        <v>305</v>
      </c>
      <c r="Q140" s="99">
        <f t="shared" si="34"/>
        <v>150</v>
      </c>
      <c r="R140" s="98" t="s">
        <v>46</v>
      </c>
      <c r="S140" s="98">
        <v>21</v>
      </c>
      <c r="T140" s="98">
        <v>10</v>
      </c>
      <c r="U140" s="98">
        <v>2</v>
      </c>
      <c r="V140" s="98">
        <v>2</v>
      </c>
      <c r="W140" s="98">
        <v>0</v>
      </c>
      <c r="X140" s="98">
        <v>0</v>
      </c>
      <c r="Y140" s="98">
        <v>1</v>
      </c>
      <c r="Z140" s="98">
        <v>1</v>
      </c>
      <c r="AA140" s="98">
        <v>13</v>
      </c>
      <c r="AB140" s="98">
        <v>8</v>
      </c>
      <c r="AC140" s="98">
        <v>0</v>
      </c>
      <c r="AD140" s="98">
        <v>0</v>
      </c>
      <c r="AE140" s="98">
        <v>0</v>
      </c>
      <c r="AF140" s="98">
        <v>0</v>
      </c>
      <c r="AG140" s="99">
        <f t="shared" si="35"/>
        <v>37</v>
      </c>
      <c r="AH140" s="99">
        <f t="shared" si="36"/>
        <v>21</v>
      </c>
      <c r="AI140" s="393" t="s">
        <v>46</v>
      </c>
      <c r="AJ140" s="98">
        <v>3</v>
      </c>
      <c r="AK140" s="98">
        <v>1</v>
      </c>
      <c r="AL140" s="98">
        <v>0</v>
      </c>
      <c r="AM140" s="98">
        <v>1</v>
      </c>
      <c r="AN140" s="98">
        <v>1</v>
      </c>
      <c r="AO140" s="98">
        <v>0</v>
      </c>
      <c r="AP140" s="98">
        <v>0</v>
      </c>
      <c r="AQ140" s="98">
        <v>6</v>
      </c>
      <c r="AR140" s="98">
        <v>5</v>
      </c>
      <c r="AS140" s="98">
        <v>4</v>
      </c>
      <c r="AT140" s="98">
        <v>1</v>
      </c>
      <c r="AU140" s="110">
        <v>0</v>
      </c>
      <c r="AV140" s="110">
        <v>0</v>
      </c>
      <c r="AW140" s="110">
        <v>0</v>
      </c>
      <c r="AX140" s="110">
        <v>16</v>
      </c>
      <c r="AY140" s="110">
        <v>16</v>
      </c>
      <c r="AZ140" s="110">
        <v>3</v>
      </c>
      <c r="BA140" s="98">
        <f t="shared" si="32"/>
        <v>1</v>
      </c>
      <c r="BB140" s="13">
        <v>1</v>
      </c>
      <c r="BC140" s="13"/>
    </row>
    <row r="141" spans="1:55" ht="15" customHeight="1" x14ac:dyDescent="0.3">
      <c r="A141" s="98" t="s">
        <v>10</v>
      </c>
      <c r="B141" s="98">
        <v>206</v>
      </c>
      <c r="C141" s="98">
        <v>114</v>
      </c>
      <c r="D141" s="98">
        <v>110</v>
      </c>
      <c r="E141" s="98">
        <v>70</v>
      </c>
      <c r="F141" s="98">
        <v>0</v>
      </c>
      <c r="G141" s="98">
        <v>0</v>
      </c>
      <c r="H141" s="98">
        <v>40</v>
      </c>
      <c r="I141" s="98">
        <v>15</v>
      </c>
      <c r="J141" s="98">
        <v>161</v>
      </c>
      <c r="K141" s="98">
        <v>83</v>
      </c>
      <c r="L141" s="98">
        <v>4</v>
      </c>
      <c r="M141" s="98">
        <v>2</v>
      </c>
      <c r="N141" s="98">
        <v>33</v>
      </c>
      <c r="O141" s="98">
        <v>13</v>
      </c>
      <c r="P141" s="99">
        <f t="shared" si="33"/>
        <v>554</v>
      </c>
      <c r="Q141" s="99">
        <f t="shared" si="34"/>
        <v>297</v>
      </c>
      <c r="R141" s="98" t="s">
        <v>10</v>
      </c>
      <c r="S141" s="98">
        <v>6</v>
      </c>
      <c r="T141" s="98">
        <v>4</v>
      </c>
      <c r="U141" s="98">
        <v>2</v>
      </c>
      <c r="V141" s="98">
        <v>2</v>
      </c>
      <c r="W141" s="98">
        <v>0</v>
      </c>
      <c r="X141" s="98">
        <v>0</v>
      </c>
      <c r="Y141" s="98">
        <v>2</v>
      </c>
      <c r="Z141" s="98">
        <v>1</v>
      </c>
      <c r="AA141" s="98">
        <v>24</v>
      </c>
      <c r="AB141" s="98">
        <v>12</v>
      </c>
      <c r="AC141" s="98">
        <v>1</v>
      </c>
      <c r="AD141" s="98">
        <v>0</v>
      </c>
      <c r="AE141" s="98">
        <v>10</v>
      </c>
      <c r="AF141" s="98">
        <v>3</v>
      </c>
      <c r="AG141" s="99">
        <f t="shared" si="35"/>
        <v>45</v>
      </c>
      <c r="AH141" s="99">
        <f t="shared" si="36"/>
        <v>22</v>
      </c>
      <c r="AI141" s="393" t="s">
        <v>10</v>
      </c>
      <c r="AJ141" s="98">
        <v>6</v>
      </c>
      <c r="AK141" s="98">
        <v>4</v>
      </c>
      <c r="AL141" s="98">
        <v>0</v>
      </c>
      <c r="AM141" s="98">
        <v>2</v>
      </c>
      <c r="AN141" s="98">
        <v>4</v>
      </c>
      <c r="AO141" s="98">
        <v>1</v>
      </c>
      <c r="AP141" s="98">
        <v>3</v>
      </c>
      <c r="AQ141" s="98">
        <v>20</v>
      </c>
      <c r="AR141" s="98">
        <v>19</v>
      </c>
      <c r="AS141" s="98">
        <v>19</v>
      </c>
      <c r="AT141" s="98">
        <v>0</v>
      </c>
      <c r="AU141" s="110">
        <v>0</v>
      </c>
      <c r="AV141" s="110">
        <v>0</v>
      </c>
      <c r="AW141" s="110">
        <v>0</v>
      </c>
      <c r="AX141" s="110"/>
      <c r="AY141" s="110">
        <v>61</v>
      </c>
      <c r="AZ141" s="110">
        <v>3</v>
      </c>
      <c r="BA141" s="98">
        <f t="shared" si="32"/>
        <v>4</v>
      </c>
      <c r="BB141" s="13">
        <v>4</v>
      </c>
      <c r="BC141" s="13"/>
    </row>
    <row r="142" spans="1:55" ht="15" customHeight="1" x14ac:dyDescent="0.3">
      <c r="A142" s="98" t="s">
        <v>50</v>
      </c>
      <c r="B142" s="98">
        <v>25</v>
      </c>
      <c r="C142" s="98">
        <v>11</v>
      </c>
      <c r="D142" s="98">
        <v>18</v>
      </c>
      <c r="E142" s="98">
        <v>6</v>
      </c>
      <c r="F142" s="98">
        <v>0</v>
      </c>
      <c r="G142" s="98">
        <v>0</v>
      </c>
      <c r="H142" s="98">
        <v>0</v>
      </c>
      <c r="I142" s="98">
        <v>0</v>
      </c>
      <c r="J142" s="98">
        <v>0</v>
      </c>
      <c r="K142" s="98">
        <v>0</v>
      </c>
      <c r="L142" s="98">
        <v>0</v>
      </c>
      <c r="M142" s="98">
        <v>0</v>
      </c>
      <c r="N142" s="98">
        <v>0</v>
      </c>
      <c r="O142" s="98">
        <v>0</v>
      </c>
      <c r="P142" s="99">
        <f t="shared" si="33"/>
        <v>43</v>
      </c>
      <c r="Q142" s="99">
        <f t="shared" si="34"/>
        <v>17</v>
      </c>
      <c r="R142" s="98" t="s">
        <v>50</v>
      </c>
      <c r="S142" s="98">
        <v>0</v>
      </c>
      <c r="T142" s="98">
        <v>0</v>
      </c>
      <c r="U142" s="98">
        <v>0</v>
      </c>
      <c r="V142" s="98">
        <v>0</v>
      </c>
      <c r="W142" s="98">
        <v>0</v>
      </c>
      <c r="X142" s="98">
        <v>0</v>
      </c>
      <c r="Y142" s="98">
        <v>0</v>
      </c>
      <c r="Z142" s="98">
        <v>0</v>
      </c>
      <c r="AA142" s="98">
        <v>0</v>
      </c>
      <c r="AB142" s="98">
        <v>0</v>
      </c>
      <c r="AC142" s="98">
        <v>0</v>
      </c>
      <c r="AD142" s="98">
        <v>0</v>
      </c>
      <c r="AE142" s="98">
        <v>0</v>
      </c>
      <c r="AF142" s="98">
        <v>0</v>
      </c>
      <c r="AG142" s="99">
        <f t="shared" si="35"/>
        <v>0</v>
      </c>
      <c r="AH142" s="99">
        <f t="shared" si="36"/>
        <v>0</v>
      </c>
      <c r="AI142" s="393" t="s">
        <v>50</v>
      </c>
      <c r="AJ142" s="98">
        <v>1</v>
      </c>
      <c r="AK142" s="98">
        <v>1</v>
      </c>
      <c r="AL142" s="98">
        <v>0</v>
      </c>
      <c r="AM142" s="98">
        <v>0</v>
      </c>
      <c r="AN142" s="98">
        <v>0</v>
      </c>
      <c r="AO142" s="98">
        <v>0</v>
      </c>
      <c r="AP142" s="98">
        <v>0</v>
      </c>
      <c r="AQ142" s="98">
        <v>2</v>
      </c>
      <c r="AR142" s="98">
        <v>2</v>
      </c>
      <c r="AS142" s="98">
        <v>2</v>
      </c>
      <c r="AT142" s="98">
        <v>0</v>
      </c>
      <c r="AU142" s="110">
        <v>0</v>
      </c>
      <c r="AV142" s="110">
        <v>0</v>
      </c>
      <c r="AW142" s="110">
        <v>0</v>
      </c>
      <c r="AX142" s="110">
        <v>8</v>
      </c>
      <c r="AY142" s="110">
        <v>8</v>
      </c>
      <c r="AZ142" s="110">
        <v>1</v>
      </c>
      <c r="BA142" s="98">
        <f t="shared" si="32"/>
        <v>1</v>
      </c>
      <c r="BB142" s="13">
        <v>1</v>
      </c>
      <c r="BC142" s="13"/>
    </row>
    <row r="143" spans="1:55" ht="15" customHeight="1" x14ac:dyDescent="0.3">
      <c r="A143" s="98" t="s">
        <v>54</v>
      </c>
      <c r="B143" s="98">
        <v>43</v>
      </c>
      <c r="C143" s="98">
        <v>21</v>
      </c>
      <c r="D143" s="98">
        <v>0</v>
      </c>
      <c r="E143" s="98">
        <v>0</v>
      </c>
      <c r="F143" s="98">
        <v>0</v>
      </c>
      <c r="G143" s="98">
        <v>0</v>
      </c>
      <c r="H143" s="98">
        <v>22</v>
      </c>
      <c r="I143" s="98">
        <v>12</v>
      </c>
      <c r="J143" s="98">
        <v>11</v>
      </c>
      <c r="K143" s="98">
        <v>6</v>
      </c>
      <c r="L143" s="98">
        <v>0</v>
      </c>
      <c r="M143" s="98">
        <v>0</v>
      </c>
      <c r="N143" s="98">
        <v>0</v>
      </c>
      <c r="O143" s="98">
        <v>0</v>
      </c>
      <c r="P143" s="99">
        <f t="shared" si="33"/>
        <v>76</v>
      </c>
      <c r="Q143" s="99">
        <f t="shared" si="34"/>
        <v>39</v>
      </c>
      <c r="R143" s="98" t="s">
        <v>54</v>
      </c>
      <c r="S143" s="98">
        <v>0</v>
      </c>
      <c r="T143" s="98">
        <v>0</v>
      </c>
      <c r="U143" s="98">
        <v>0</v>
      </c>
      <c r="V143" s="98">
        <v>0</v>
      </c>
      <c r="W143" s="98">
        <v>0</v>
      </c>
      <c r="X143" s="98">
        <v>0</v>
      </c>
      <c r="Y143" s="98">
        <v>0</v>
      </c>
      <c r="Z143" s="98">
        <v>0</v>
      </c>
      <c r="AA143" s="98">
        <v>1</v>
      </c>
      <c r="AB143" s="98">
        <v>1</v>
      </c>
      <c r="AC143" s="98">
        <v>0</v>
      </c>
      <c r="AD143" s="98">
        <v>0</v>
      </c>
      <c r="AE143" s="98">
        <v>0</v>
      </c>
      <c r="AF143" s="98">
        <v>0</v>
      </c>
      <c r="AG143" s="99">
        <f t="shared" si="35"/>
        <v>1</v>
      </c>
      <c r="AH143" s="99">
        <f t="shared" si="36"/>
        <v>1</v>
      </c>
      <c r="AI143" s="393" t="s">
        <v>54</v>
      </c>
      <c r="AJ143" s="98">
        <v>1</v>
      </c>
      <c r="AK143" s="98">
        <v>0</v>
      </c>
      <c r="AL143" s="98">
        <v>0</v>
      </c>
      <c r="AM143" s="98">
        <v>1</v>
      </c>
      <c r="AN143" s="98">
        <v>1</v>
      </c>
      <c r="AO143" s="98">
        <v>0</v>
      </c>
      <c r="AP143" s="98">
        <v>0</v>
      </c>
      <c r="AQ143" s="98">
        <v>3</v>
      </c>
      <c r="AR143" s="98">
        <v>3</v>
      </c>
      <c r="AS143" s="98">
        <v>3</v>
      </c>
      <c r="AT143" s="98">
        <v>0</v>
      </c>
      <c r="AU143" s="110">
        <v>0</v>
      </c>
      <c r="AV143" s="110">
        <v>0</v>
      </c>
      <c r="AW143" s="110">
        <v>0</v>
      </c>
      <c r="AX143" s="110">
        <v>4</v>
      </c>
      <c r="AY143" s="110">
        <v>4</v>
      </c>
      <c r="AZ143" s="110">
        <v>0</v>
      </c>
      <c r="BA143" s="98">
        <f t="shared" si="32"/>
        <v>1</v>
      </c>
      <c r="BB143" s="13">
        <v>1</v>
      </c>
      <c r="BC143" s="13"/>
    </row>
    <row r="144" spans="1:55" ht="15" customHeight="1" x14ac:dyDescent="0.3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9">
        <f t="shared" si="33"/>
        <v>0</v>
      </c>
      <c r="Q144" s="99">
        <f t="shared" si="34"/>
        <v>0</v>
      </c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9">
        <f t="shared" si="35"/>
        <v>0</v>
      </c>
      <c r="AH144" s="99">
        <f t="shared" si="36"/>
        <v>0</v>
      </c>
      <c r="AI144" s="393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110"/>
      <c r="AV144" s="110"/>
      <c r="AW144" s="110"/>
      <c r="AX144" s="110"/>
      <c r="AY144" s="110"/>
      <c r="AZ144" s="110"/>
      <c r="BA144" s="98"/>
      <c r="BB144" s="13"/>
      <c r="BC144" s="13"/>
    </row>
    <row r="145" spans="1:55" ht="15" customHeight="1" x14ac:dyDescent="0.3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9">
        <f t="shared" si="33"/>
        <v>0</v>
      </c>
      <c r="Q145" s="99">
        <f t="shared" si="34"/>
        <v>0</v>
      </c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9">
        <f t="shared" si="35"/>
        <v>0</v>
      </c>
      <c r="AH145" s="99">
        <f t="shared" si="36"/>
        <v>0</v>
      </c>
      <c r="AI145" s="393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110"/>
      <c r="AV145" s="110"/>
      <c r="AW145" s="110"/>
      <c r="AX145" s="110"/>
      <c r="AY145" s="110"/>
      <c r="AZ145" s="110"/>
      <c r="BA145" s="98"/>
      <c r="BB145" s="13"/>
      <c r="BC145" s="13"/>
    </row>
    <row r="146" spans="1:55" ht="15" customHeight="1" x14ac:dyDescent="0.3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9">
        <f t="shared" si="33"/>
        <v>0</v>
      </c>
      <c r="Q146" s="99">
        <f t="shared" si="34"/>
        <v>0</v>
      </c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9">
        <f t="shared" si="35"/>
        <v>0</v>
      </c>
      <c r="AH146" s="99">
        <f t="shared" si="36"/>
        <v>0</v>
      </c>
      <c r="AI146" s="393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110"/>
      <c r="AV146" s="110"/>
      <c r="AW146" s="110"/>
      <c r="AX146" s="110"/>
      <c r="AY146" s="110"/>
      <c r="AZ146" s="110"/>
      <c r="BA146" s="98"/>
      <c r="BB146" s="13"/>
      <c r="BC146" s="13"/>
    </row>
    <row r="147" spans="1:55" ht="15" customHeight="1" x14ac:dyDescent="0.3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9">
        <f t="shared" si="33"/>
        <v>0</v>
      </c>
      <c r="Q147" s="99">
        <f t="shared" si="34"/>
        <v>0</v>
      </c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9">
        <f t="shared" si="35"/>
        <v>0</v>
      </c>
      <c r="AH147" s="99">
        <f t="shared" si="36"/>
        <v>0</v>
      </c>
      <c r="AI147" s="393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110"/>
      <c r="AV147" s="110"/>
      <c r="AW147" s="110"/>
      <c r="AX147" s="110"/>
      <c r="AY147" s="110"/>
      <c r="AZ147" s="110"/>
      <c r="BA147" s="98"/>
      <c r="BB147" s="13"/>
      <c r="BC147" s="13"/>
    </row>
    <row r="148" spans="1:55" ht="15" customHeight="1" x14ac:dyDescent="0.3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9">
        <f t="shared" si="33"/>
        <v>0</v>
      </c>
      <c r="Q148" s="99">
        <f t="shared" si="34"/>
        <v>0</v>
      </c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9">
        <f t="shared" si="35"/>
        <v>0</v>
      </c>
      <c r="AH148" s="99">
        <f t="shared" si="36"/>
        <v>0</v>
      </c>
      <c r="AI148" s="393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110"/>
      <c r="AV148" s="110"/>
      <c r="AW148" s="110"/>
      <c r="AX148" s="110"/>
      <c r="AY148" s="110"/>
      <c r="AZ148" s="110"/>
      <c r="BA148" s="98"/>
      <c r="BB148" s="13"/>
      <c r="BC148" s="13"/>
    </row>
    <row r="149" spans="1:55" ht="15" customHeight="1" x14ac:dyDescent="0.3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9">
        <f t="shared" si="33"/>
        <v>0</v>
      </c>
      <c r="Q149" s="99">
        <f t="shared" si="34"/>
        <v>0</v>
      </c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9">
        <f t="shared" si="35"/>
        <v>0</v>
      </c>
      <c r="AH149" s="99">
        <f t="shared" si="36"/>
        <v>0</v>
      </c>
      <c r="AI149" s="393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110"/>
      <c r="AV149" s="110"/>
      <c r="AW149" s="110"/>
      <c r="AX149" s="110"/>
      <c r="AY149" s="110"/>
      <c r="AZ149" s="110"/>
      <c r="BA149" s="98"/>
      <c r="BB149" s="13"/>
      <c r="BC149" s="13"/>
    </row>
    <row r="150" spans="1:55" ht="15" customHeight="1" x14ac:dyDescent="0.3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9">
        <f t="shared" si="33"/>
        <v>0</v>
      </c>
      <c r="Q150" s="99">
        <f t="shared" si="34"/>
        <v>0</v>
      </c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9">
        <f t="shared" si="35"/>
        <v>0</v>
      </c>
      <c r="AH150" s="99">
        <f t="shared" si="36"/>
        <v>0</v>
      </c>
      <c r="AI150" s="393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110"/>
      <c r="AV150" s="110"/>
      <c r="AW150" s="110"/>
      <c r="AX150" s="110"/>
      <c r="AY150" s="110"/>
      <c r="AZ150" s="110"/>
      <c r="BA150" s="98"/>
      <c r="BB150" s="13"/>
      <c r="BC150" s="13"/>
    </row>
    <row r="151" spans="1:55" ht="15" customHeight="1" x14ac:dyDescent="0.3">
      <c r="A151" s="214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9">
        <f t="shared" si="33"/>
        <v>0</v>
      </c>
      <c r="Q151" s="99">
        <f t="shared" si="34"/>
        <v>0</v>
      </c>
      <c r="R151" s="214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9">
        <f t="shared" si="35"/>
        <v>0</v>
      </c>
      <c r="AH151" s="99">
        <f t="shared" si="36"/>
        <v>0</v>
      </c>
      <c r="AI151" s="397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110"/>
      <c r="AV151" s="110"/>
      <c r="AW151" s="110"/>
      <c r="AX151" s="110"/>
      <c r="AY151" s="110"/>
      <c r="AZ151" s="110"/>
      <c r="BA151" s="98"/>
      <c r="BB151" s="13"/>
      <c r="BC151" s="13"/>
    </row>
    <row r="152" spans="1:55" ht="15" customHeight="1" x14ac:dyDescent="0.3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9">
        <f t="shared" si="33"/>
        <v>0</v>
      </c>
      <c r="Q152" s="99">
        <f t="shared" si="34"/>
        <v>0</v>
      </c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9">
        <f t="shared" si="35"/>
        <v>0</v>
      </c>
      <c r="AH152" s="99">
        <f t="shared" si="36"/>
        <v>0</v>
      </c>
      <c r="AI152" s="393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110"/>
      <c r="AV152" s="110"/>
      <c r="AW152" s="110"/>
      <c r="AX152" s="110"/>
      <c r="AY152" s="110"/>
      <c r="AZ152" s="110"/>
      <c r="BA152" s="98"/>
      <c r="BB152" s="13"/>
      <c r="BC152" s="13"/>
    </row>
    <row r="153" spans="1:55" ht="15" customHeight="1" x14ac:dyDescent="0.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9">
        <f t="shared" si="33"/>
        <v>0</v>
      </c>
      <c r="Q153" s="99">
        <f t="shared" si="34"/>
        <v>0</v>
      </c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9">
        <f t="shared" si="35"/>
        <v>0</v>
      </c>
      <c r="AH153" s="99">
        <f t="shared" si="36"/>
        <v>0</v>
      </c>
      <c r="AI153" s="393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110"/>
      <c r="AV153" s="110"/>
      <c r="AW153" s="110"/>
      <c r="AX153" s="110"/>
      <c r="AY153" s="110"/>
      <c r="AZ153" s="110"/>
      <c r="BA153" s="98"/>
      <c r="BB153" s="13"/>
      <c r="BC153" s="13"/>
    </row>
    <row r="154" spans="1:55" x14ac:dyDescent="0.3">
      <c r="A154" s="205"/>
      <c r="B154" s="205"/>
      <c r="C154" s="205"/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28"/>
      <c r="Q154" s="228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28"/>
      <c r="AH154" s="228"/>
      <c r="AI154" s="39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40"/>
      <c r="AV154" s="240"/>
      <c r="AW154" s="240"/>
      <c r="AX154" s="240"/>
      <c r="AY154" s="240"/>
      <c r="AZ154" s="240"/>
      <c r="BA154" s="205"/>
      <c r="BB154" s="53"/>
      <c r="BC154" s="53"/>
    </row>
    <row r="155" spans="1:55" x14ac:dyDescent="0.3">
      <c r="A155" s="208"/>
      <c r="B155" s="208"/>
      <c r="C155" s="208"/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29"/>
      <c r="Q155" s="229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132"/>
      <c r="AV155" s="132"/>
      <c r="AW155" s="132"/>
      <c r="AX155" s="132"/>
      <c r="AY155" s="132"/>
      <c r="AZ155" s="132"/>
      <c r="BA155" s="200"/>
    </row>
    <row r="156" spans="1:55" x14ac:dyDescent="0.3">
      <c r="A156" s="184" t="s">
        <v>237</v>
      </c>
      <c r="B156" s="184"/>
      <c r="C156" s="184"/>
      <c r="D156" s="184"/>
      <c r="E156" s="184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230"/>
      <c r="Q156" s="230"/>
      <c r="R156" s="152" t="s">
        <v>238</v>
      </c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388" t="s">
        <v>34</v>
      </c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12"/>
      <c r="AV156" s="112"/>
      <c r="AW156" s="112"/>
      <c r="AX156" s="112"/>
      <c r="AY156" s="112"/>
      <c r="AZ156" s="112"/>
      <c r="BA156" s="152"/>
      <c r="BB156" s="29"/>
      <c r="BC156" s="29"/>
    </row>
    <row r="157" spans="1:55" x14ac:dyDescent="0.3">
      <c r="A157" s="184" t="s">
        <v>11</v>
      </c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230"/>
      <c r="Q157" s="230"/>
      <c r="R157" s="152" t="s">
        <v>11</v>
      </c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388" t="s">
        <v>29</v>
      </c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12"/>
      <c r="AV157" s="112"/>
      <c r="AW157" s="112"/>
      <c r="AX157" s="112"/>
      <c r="AY157" s="112"/>
      <c r="AZ157" s="112"/>
      <c r="BA157" s="152"/>
      <c r="BB157" s="29"/>
      <c r="BC157" s="29"/>
    </row>
    <row r="158" spans="1:55" x14ac:dyDescent="0.3">
      <c r="A158" s="184" t="s">
        <v>149</v>
      </c>
      <c r="B158" s="184"/>
      <c r="C158" s="184"/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230"/>
      <c r="Q158" s="230"/>
      <c r="R158" s="152" t="s">
        <v>149</v>
      </c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388" t="s">
        <v>149</v>
      </c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12"/>
      <c r="AV158" s="112"/>
      <c r="AW158" s="112"/>
      <c r="AX158" s="112"/>
      <c r="AY158" s="112"/>
      <c r="AZ158" s="112"/>
      <c r="BA158" s="152"/>
      <c r="BB158" s="29"/>
      <c r="BC158" s="29"/>
    </row>
    <row r="159" spans="1:55" x14ac:dyDescent="0.3">
      <c r="A159" s="208"/>
      <c r="B159" s="208"/>
      <c r="C159" s="208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29"/>
      <c r="Q159" s="229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0"/>
      <c r="AT159" s="200"/>
      <c r="AU159" s="236"/>
      <c r="AV159" s="236"/>
      <c r="AW159" s="236"/>
      <c r="AX159" s="236"/>
      <c r="AY159" s="236"/>
      <c r="AZ159" s="236"/>
      <c r="BA159" s="200"/>
    </row>
    <row r="160" spans="1:55" s="54" customFormat="1" x14ac:dyDescent="0.3">
      <c r="A160" s="231" t="s">
        <v>336</v>
      </c>
      <c r="B160" s="208"/>
      <c r="C160" s="208"/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32" t="s">
        <v>323</v>
      </c>
      <c r="O160" s="184"/>
      <c r="P160" s="229"/>
      <c r="Q160" s="229"/>
      <c r="R160" s="231" t="s">
        <v>336</v>
      </c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32" t="s">
        <v>323</v>
      </c>
      <c r="AF160" s="184"/>
      <c r="AG160" s="208"/>
      <c r="AH160" s="208"/>
      <c r="AI160" s="399" t="s">
        <v>336</v>
      </c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132"/>
      <c r="AV160" s="132"/>
      <c r="AW160" s="132"/>
      <c r="AX160" s="243" t="s">
        <v>323</v>
      </c>
      <c r="AY160" s="133"/>
      <c r="AZ160" s="133"/>
      <c r="BA160" s="184"/>
    </row>
    <row r="161" spans="1:55" s="54" customFormat="1" x14ac:dyDescent="0.3">
      <c r="A161" s="231"/>
      <c r="B161" s="208"/>
      <c r="C161" s="208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32"/>
      <c r="O161" s="184"/>
      <c r="P161" s="229"/>
      <c r="Q161" s="229"/>
      <c r="R161" s="231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32"/>
      <c r="AF161" s="184"/>
      <c r="AG161" s="208"/>
      <c r="AH161" s="208"/>
      <c r="AI161" s="399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132"/>
      <c r="AV161" s="132"/>
      <c r="AW161" s="132"/>
      <c r="AX161" s="243"/>
      <c r="AY161" s="133"/>
      <c r="AZ161" s="133"/>
      <c r="BA161" s="208"/>
    </row>
    <row r="162" spans="1:55" ht="15.75" customHeight="1" x14ac:dyDescent="0.25">
      <c r="A162" s="96"/>
      <c r="B162" s="225" t="s">
        <v>353</v>
      </c>
      <c r="C162" s="226"/>
      <c r="D162" s="225" t="s">
        <v>354</v>
      </c>
      <c r="E162" s="226"/>
      <c r="F162" s="225" t="s">
        <v>355</v>
      </c>
      <c r="G162" s="226"/>
      <c r="H162" s="225" t="s">
        <v>356</v>
      </c>
      <c r="I162" s="226"/>
      <c r="J162" s="225" t="s">
        <v>357</v>
      </c>
      <c r="K162" s="226"/>
      <c r="L162" s="225" t="s">
        <v>358</v>
      </c>
      <c r="M162" s="226"/>
      <c r="N162" s="225" t="s">
        <v>359</v>
      </c>
      <c r="O162" s="226"/>
      <c r="P162" s="223" t="s">
        <v>324</v>
      </c>
      <c r="Q162" s="224"/>
      <c r="R162" s="96"/>
      <c r="S162" s="225" t="s">
        <v>353</v>
      </c>
      <c r="T162" s="226"/>
      <c r="U162" s="225" t="s">
        <v>354</v>
      </c>
      <c r="V162" s="226"/>
      <c r="W162" s="225" t="s">
        <v>355</v>
      </c>
      <c r="X162" s="226"/>
      <c r="Y162" s="225" t="s">
        <v>356</v>
      </c>
      <c r="Z162" s="226"/>
      <c r="AA162" s="225" t="s">
        <v>357</v>
      </c>
      <c r="AB162" s="226"/>
      <c r="AC162" s="225" t="s">
        <v>358</v>
      </c>
      <c r="AD162" s="226"/>
      <c r="AE162" s="225" t="s">
        <v>359</v>
      </c>
      <c r="AF162" s="226"/>
      <c r="AG162" s="225" t="s">
        <v>324</v>
      </c>
      <c r="AH162" s="226"/>
      <c r="AI162" s="391"/>
      <c r="AJ162" s="462" t="s">
        <v>360</v>
      </c>
      <c r="AK162" s="463"/>
      <c r="AL162" s="463"/>
      <c r="AM162" s="463"/>
      <c r="AN162" s="463"/>
      <c r="AO162" s="463"/>
      <c r="AP162" s="463"/>
      <c r="AQ162" s="464"/>
      <c r="AR162" s="355" t="s">
        <v>7</v>
      </c>
      <c r="AS162" s="118"/>
      <c r="AT162" s="117"/>
      <c r="AU162" s="306" t="s">
        <v>527</v>
      </c>
      <c r="AV162" s="360"/>
      <c r="AW162" s="118"/>
      <c r="AX162" s="247"/>
      <c r="AY162" s="117"/>
      <c r="AZ162" s="361" t="s">
        <v>528</v>
      </c>
      <c r="BA162" s="306" t="s">
        <v>529</v>
      </c>
      <c r="BB162" s="355"/>
      <c r="BC162" s="362">
        <v>0</v>
      </c>
    </row>
    <row r="163" spans="1:55" ht="21.75" customHeight="1" x14ac:dyDescent="0.25">
      <c r="A163" s="276" t="s">
        <v>21</v>
      </c>
      <c r="B163" s="278" t="s">
        <v>375</v>
      </c>
      <c r="C163" s="278" t="s">
        <v>330</v>
      </c>
      <c r="D163" s="278" t="s">
        <v>375</v>
      </c>
      <c r="E163" s="278" t="s">
        <v>330</v>
      </c>
      <c r="F163" s="278" t="s">
        <v>375</v>
      </c>
      <c r="G163" s="278" t="s">
        <v>330</v>
      </c>
      <c r="H163" s="278" t="s">
        <v>375</v>
      </c>
      <c r="I163" s="278" t="s">
        <v>330</v>
      </c>
      <c r="J163" s="278" t="s">
        <v>375</v>
      </c>
      <c r="K163" s="278" t="s">
        <v>330</v>
      </c>
      <c r="L163" s="278" t="s">
        <v>375</v>
      </c>
      <c r="M163" s="278" t="s">
        <v>330</v>
      </c>
      <c r="N163" s="278" t="s">
        <v>375</v>
      </c>
      <c r="O163" s="278" t="s">
        <v>330</v>
      </c>
      <c r="P163" s="277" t="s">
        <v>375</v>
      </c>
      <c r="Q163" s="277" t="s">
        <v>330</v>
      </c>
      <c r="R163" s="276" t="s">
        <v>21</v>
      </c>
      <c r="S163" s="271" t="s">
        <v>375</v>
      </c>
      <c r="T163" s="271" t="s">
        <v>330</v>
      </c>
      <c r="U163" s="271" t="s">
        <v>375</v>
      </c>
      <c r="V163" s="271" t="s">
        <v>330</v>
      </c>
      <c r="W163" s="271" t="s">
        <v>375</v>
      </c>
      <c r="X163" s="271" t="s">
        <v>330</v>
      </c>
      <c r="Y163" s="271" t="s">
        <v>375</v>
      </c>
      <c r="Z163" s="271" t="s">
        <v>330</v>
      </c>
      <c r="AA163" s="271" t="s">
        <v>375</v>
      </c>
      <c r="AB163" s="271" t="s">
        <v>330</v>
      </c>
      <c r="AC163" s="271" t="s">
        <v>375</v>
      </c>
      <c r="AD163" s="271" t="s">
        <v>330</v>
      </c>
      <c r="AE163" s="271" t="s">
        <v>375</v>
      </c>
      <c r="AF163" s="271" t="s">
        <v>330</v>
      </c>
      <c r="AG163" s="271" t="s">
        <v>375</v>
      </c>
      <c r="AH163" s="271" t="s">
        <v>330</v>
      </c>
      <c r="AI163" s="396" t="s">
        <v>21</v>
      </c>
      <c r="AJ163" s="272" t="s">
        <v>353</v>
      </c>
      <c r="AK163" s="272" t="s">
        <v>361</v>
      </c>
      <c r="AL163" s="272" t="s">
        <v>362</v>
      </c>
      <c r="AM163" s="272" t="s">
        <v>363</v>
      </c>
      <c r="AN163" s="272" t="s">
        <v>364</v>
      </c>
      <c r="AO163" s="272" t="s">
        <v>365</v>
      </c>
      <c r="AP163" s="272" t="s">
        <v>366</v>
      </c>
      <c r="AQ163" s="271" t="s">
        <v>331</v>
      </c>
      <c r="AR163" s="260" t="s">
        <v>535</v>
      </c>
      <c r="AS163" s="258" t="s">
        <v>542</v>
      </c>
      <c r="AT163" s="250" t="s">
        <v>543</v>
      </c>
      <c r="AU163" s="365" t="s">
        <v>538</v>
      </c>
      <c r="AV163" s="253" t="s">
        <v>539</v>
      </c>
      <c r="AW163" s="253" t="s">
        <v>346</v>
      </c>
      <c r="AX163" s="253" t="s">
        <v>4</v>
      </c>
      <c r="AY163" s="366" t="s">
        <v>541</v>
      </c>
      <c r="AZ163" s="367" t="s">
        <v>158</v>
      </c>
      <c r="BA163" s="368" t="s">
        <v>175</v>
      </c>
      <c r="BB163" s="307" t="s">
        <v>170</v>
      </c>
      <c r="BC163" s="368" t="s">
        <v>176</v>
      </c>
    </row>
    <row r="164" spans="1:55" x14ac:dyDescent="0.3">
      <c r="A164" s="98"/>
      <c r="B164" s="212"/>
      <c r="C164" s="98"/>
      <c r="D164" s="208"/>
      <c r="E164" s="98"/>
      <c r="F164" s="212"/>
      <c r="G164" s="98"/>
      <c r="H164" s="208"/>
      <c r="I164" s="98"/>
      <c r="J164" s="212"/>
      <c r="K164" s="98"/>
      <c r="L164" s="208"/>
      <c r="M164" s="98"/>
      <c r="N164" s="212"/>
      <c r="O164" s="98"/>
      <c r="P164" s="229"/>
      <c r="Q164" s="99"/>
      <c r="R164" s="98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391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239"/>
      <c r="AV164" s="239"/>
      <c r="AW164" s="239"/>
      <c r="AX164" s="239"/>
      <c r="AY164" s="239"/>
      <c r="AZ164" s="239"/>
      <c r="BA164" s="96"/>
      <c r="BB164" s="13"/>
      <c r="BC164" s="10"/>
    </row>
    <row r="165" spans="1:55" s="57" customFormat="1" x14ac:dyDescent="0.3">
      <c r="A165" s="12" t="s">
        <v>332</v>
      </c>
      <c r="B165" s="99">
        <f t="shared" ref="B165:Q165" si="37">SUM(B168:B186)</f>
        <v>349</v>
      </c>
      <c r="C165" s="99">
        <f t="shared" si="37"/>
        <v>192</v>
      </c>
      <c r="D165" s="99">
        <f t="shared" si="37"/>
        <v>113</v>
      </c>
      <c r="E165" s="99">
        <f t="shared" si="37"/>
        <v>80</v>
      </c>
      <c r="F165" s="99">
        <f t="shared" si="37"/>
        <v>65</v>
      </c>
      <c r="G165" s="99">
        <f t="shared" si="37"/>
        <v>43</v>
      </c>
      <c r="H165" s="99">
        <f t="shared" si="37"/>
        <v>86</v>
      </c>
      <c r="I165" s="99">
        <f t="shared" si="37"/>
        <v>38</v>
      </c>
      <c r="J165" s="99">
        <f t="shared" si="37"/>
        <v>192</v>
      </c>
      <c r="K165" s="99">
        <f t="shared" si="37"/>
        <v>124</v>
      </c>
      <c r="L165" s="99">
        <f t="shared" si="37"/>
        <v>0</v>
      </c>
      <c r="M165" s="99">
        <f t="shared" si="37"/>
        <v>0</v>
      </c>
      <c r="N165" s="99">
        <f t="shared" si="37"/>
        <v>179</v>
      </c>
      <c r="O165" s="99">
        <f t="shared" si="37"/>
        <v>76</v>
      </c>
      <c r="P165" s="99">
        <f t="shared" si="37"/>
        <v>984</v>
      </c>
      <c r="Q165" s="99">
        <f t="shared" si="37"/>
        <v>553</v>
      </c>
      <c r="R165" s="12" t="s">
        <v>332</v>
      </c>
      <c r="S165" s="12">
        <f t="shared" ref="S165:AF165" si="38">SUM(S168:S186)</f>
        <v>13</v>
      </c>
      <c r="T165" s="12">
        <f t="shared" si="38"/>
        <v>3</v>
      </c>
      <c r="U165" s="12">
        <f t="shared" si="38"/>
        <v>3</v>
      </c>
      <c r="V165" s="12">
        <f t="shared" si="38"/>
        <v>0</v>
      </c>
      <c r="W165" s="12">
        <f t="shared" si="38"/>
        <v>0</v>
      </c>
      <c r="X165" s="12">
        <f t="shared" si="38"/>
        <v>0</v>
      </c>
      <c r="Y165" s="12">
        <f t="shared" si="38"/>
        <v>0</v>
      </c>
      <c r="Z165" s="12">
        <f t="shared" si="38"/>
        <v>0</v>
      </c>
      <c r="AA165" s="12">
        <f t="shared" si="38"/>
        <v>24</v>
      </c>
      <c r="AB165" s="12">
        <f t="shared" si="38"/>
        <v>15</v>
      </c>
      <c r="AC165" s="12">
        <f t="shared" si="38"/>
        <v>0</v>
      </c>
      <c r="AD165" s="12">
        <f t="shared" si="38"/>
        <v>0</v>
      </c>
      <c r="AE165" s="12">
        <f t="shared" si="38"/>
        <v>25</v>
      </c>
      <c r="AF165" s="12">
        <f t="shared" si="38"/>
        <v>6</v>
      </c>
      <c r="AG165" s="12">
        <f>+S165+U165+W165+Y165+AA165+AC165+AE165</f>
        <v>65</v>
      </c>
      <c r="AH165" s="12">
        <f>+T165+V165+X165+Z165+AB165+AD165+AF165</f>
        <v>24</v>
      </c>
      <c r="AI165" s="394" t="s">
        <v>332</v>
      </c>
      <c r="AJ165" s="12">
        <f t="shared" ref="AJ165:BB165" si="39">SUM(AJ168:AJ186)</f>
        <v>7</v>
      </c>
      <c r="AK165" s="12">
        <f t="shared" si="39"/>
        <v>3</v>
      </c>
      <c r="AL165" s="12">
        <f t="shared" si="39"/>
        <v>1</v>
      </c>
      <c r="AM165" s="12">
        <f t="shared" si="39"/>
        <v>2</v>
      </c>
      <c r="AN165" s="12">
        <f t="shared" si="39"/>
        <v>5</v>
      </c>
      <c r="AO165" s="12">
        <f t="shared" si="39"/>
        <v>0</v>
      </c>
      <c r="AP165" s="12">
        <f t="shared" si="39"/>
        <v>3</v>
      </c>
      <c r="AQ165" s="12">
        <f t="shared" si="39"/>
        <v>21</v>
      </c>
      <c r="AR165" s="12">
        <f t="shared" si="39"/>
        <v>21</v>
      </c>
      <c r="AS165" s="12">
        <f t="shared" si="39"/>
        <v>21</v>
      </c>
      <c r="AT165" s="12">
        <f t="shared" si="39"/>
        <v>0</v>
      </c>
      <c r="AU165" s="27">
        <f t="shared" si="39"/>
        <v>0</v>
      </c>
      <c r="AV165" s="27">
        <f t="shared" si="39"/>
        <v>0</v>
      </c>
      <c r="AW165" s="27">
        <f t="shared" si="39"/>
        <v>0</v>
      </c>
      <c r="AX165" s="27">
        <f t="shared" si="39"/>
        <v>38</v>
      </c>
      <c r="AY165" s="27">
        <f t="shared" si="39"/>
        <v>38</v>
      </c>
      <c r="AZ165" s="27">
        <f t="shared" si="39"/>
        <v>10</v>
      </c>
      <c r="BA165" s="27">
        <f t="shared" si="39"/>
        <v>3</v>
      </c>
      <c r="BB165" s="27">
        <f t="shared" si="39"/>
        <v>3</v>
      </c>
      <c r="BC165" s="12"/>
    </row>
    <row r="166" spans="1:55" x14ac:dyDescent="0.3">
      <c r="A166" s="98"/>
      <c r="B166" s="212"/>
      <c r="C166" s="98"/>
      <c r="D166" s="208"/>
      <c r="E166" s="98"/>
      <c r="F166" s="212"/>
      <c r="G166" s="98"/>
      <c r="H166" s="208"/>
      <c r="I166" s="98"/>
      <c r="J166" s="212"/>
      <c r="K166" s="98"/>
      <c r="L166" s="208"/>
      <c r="M166" s="98"/>
      <c r="N166" s="212"/>
      <c r="O166" s="98"/>
      <c r="P166" s="229"/>
      <c r="Q166" s="99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12">
        <f t="shared" ref="AG166:AG185" si="40">+S166+U166+W166+Y166+AA166+AC166+AE166</f>
        <v>0</v>
      </c>
      <c r="AH166" s="12">
        <f t="shared" ref="AH166:AH185" si="41">+T166+V166+X166+Z166+AB166+AD166+AF166</f>
        <v>0</v>
      </c>
      <c r="AI166" s="393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110"/>
      <c r="AV166" s="110"/>
      <c r="AW166" s="110"/>
      <c r="AX166" s="110"/>
      <c r="AY166" s="110"/>
      <c r="AZ166" s="110"/>
      <c r="BA166" s="98"/>
      <c r="BB166" s="13"/>
      <c r="BC166" s="13"/>
    </row>
    <row r="167" spans="1:55" ht="15" customHeight="1" x14ac:dyDescent="0.3">
      <c r="A167" s="98" t="s">
        <v>74</v>
      </c>
      <c r="B167" s="212">
        <v>431</v>
      </c>
      <c r="C167" s="98">
        <v>268</v>
      </c>
      <c r="D167" s="212">
        <v>124</v>
      </c>
      <c r="E167" s="98">
        <v>84</v>
      </c>
      <c r="F167" s="212">
        <v>50</v>
      </c>
      <c r="G167" s="98">
        <v>27</v>
      </c>
      <c r="H167" s="212">
        <v>105</v>
      </c>
      <c r="I167" s="98">
        <v>45</v>
      </c>
      <c r="J167" s="212">
        <v>175</v>
      </c>
      <c r="K167" s="98">
        <v>115</v>
      </c>
      <c r="L167" s="212">
        <v>14</v>
      </c>
      <c r="M167" s="98">
        <v>3</v>
      </c>
      <c r="N167" s="212">
        <v>71</v>
      </c>
      <c r="O167" s="98">
        <v>33</v>
      </c>
      <c r="P167" s="229">
        <f>B167+D167+F167+H167+J167+L167+N167</f>
        <v>970</v>
      </c>
      <c r="Q167" s="99">
        <f>C167+E167+G167+I167+K167+M167+O167</f>
        <v>575</v>
      </c>
      <c r="R167" s="98" t="s">
        <v>74</v>
      </c>
      <c r="S167" s="212">
        <v>41</v>
      </c>
      <c r="T167" s="98">
        <v>24</v>
      </c>
      <c r="U167" s="212">
        <v>3</v>
      </c>
      <c r="V167" s="98">
        <v>2</v>
      </c>
      <c r="W167" s="212">
        <v>2</v>
      </c>
      <c r="X167" s="98">
        <v>0</v>
      </c>
      <c r="Y167" s="212">
        <v>12</v>
      </c>
      <c r="Z167" s="98">
        <v>5</v>
      </c>
      <c r="AA167" s="212">
        <v>30</v>
      </c>
      <c r="AB167" s="98">
        <v>17</v>
      </c>
      <c r="AC167" s="212">
        <v>7</v>
      </c>
      <c r="AD167" s="98">
        <v>1</v>
      </c>
      <c r="AE167" s="212">
        <v>26</v>
      </c>
      <c r="AF167" s="98">
        <v>13</v>
      </c>
      <c r="AG167" s="12">
        <f>+S167+U167+W167+Y167+AA167+AC167+AE167</f>
        <v>121</v>
      </c>
      <c r="AH167" s="12">
        <f>+T167+V167+X167+Z167+AB167+AD167+AF167</f>
        <v>62</v>
      </c>
      <c r="AI167" s="393" t="s">
        <v>74</v>
      </c>
      <c r="AJ167" s="98">
        <v>9</v>
      </c>
      <c r="AK167" s="98">
        <v>4</v>
      </c>
      <c r="AL167" s="98">
        <v>2</v>
      </c>
      <c r="AM167" s="98">
        <v>3</v>
      </c>
      <c r="AN167" s="98">
        <v>4</v>
      </c>
      <c r="AO167" s="98">
        <v>1</v>
      </c>
      <c r="AP167" s="98">
        <v>3</v>
      </c>
      <c r="AQ167" s="98">
        <v>26</v>
      </c>
      <c r="AR167" s="98">
        <v>26</v>
      </c>
      <c r="AS167" s="98">
        <v>26</v>
      </c>
      <c r="AT167" s="98">
        <v>0</v>
      </c>
      <c r="AU167" s="110">
        <v>0</v>
      </c>
      <c r="AV167" s="110">
        <v>0</v>
      </c>
      <c r="AW167" s="110">
        <v>0</v>
      </c>
      <c r="AX167" s="110">
        <v>76</v>
      </c>
      <c r="AY167" s="110">
        <v>76</v>
      </c>
      <c r="AZ167" s="98">
        <v>21</v>
      </c>
      <c r="BA167" s="98">
        <f>+BB167+BC167</f>
        <v>5</v>
      </c>
      <c r="BB167" s="13">
        <v>5</v>
      </c>
      <c r="BC167" s="13"/>
    </row>
    <row r="168" spans="1:55" ht="15" customHeight="1" x14ac:dyDescent="0.3">
      <c r="A168" s="98" t="s">
        <v>64</v>
      </c>
      <c r="B168" s="212">
        <v>31</v>
      </c>
      <c r="C168" s="98">
        <v>12</v>
      </c>
      <c r="D168" s="212">
        <v>24</v>
      </c>
      <c r="E168" s="98">
        <v>13</v>
      </c>
      <c r="F168" s="212">
        <v>0</v>
      </c>
      <c r="G168" s="98">
        <v>0</v>
      </c>
      <c r="H168" s="212">
        <v>0</v>
      </c>
      <c r="I168" s="98">
        <v>0</v>
      </c>
      <c r="J168" s="212">
        <v>18</v>
      </c>
      <c r="K168" s="98">
        <v>11</v>
      </c>
      <c r="L168" s="212">
        <v>0</v>
      </c>
      <c r="M168" s="98">
        <v>0</v>
      </c>
      <c r="N168" s="212">
        <v>0</v>
      </c>
      <c r="O168" s="98">
        <v>0</v>
      </c>
      <c r="P168" s="229">
        <f t="shared" ref="P168:P186" si="42">B168+D168+F168+H168+J168+L168+N168</f>
        <v>73</v>
      </c>
      <c r="Q168" s="99">
        <f t="shared" ref="Q168:Q186" si="43">C168+E168+G168+I168+K168+M168+O168</f>
        <v>36</v>
      </c>
      <c r="R168" s="98" t="s">
        <v>64</v>
      </c>
      <c r="S168" s="212">
        <v>1</v>
      </c>
      <c r="T168" s="98">
        <v>0</v>
      </c>
      <c r="U168" s="212">
        <v>0</v>
      </c>
      <c r="V168" s="98">
        <v>0</v>
      </c>
      <c r="W168" s="212">
        <v>0</v>
      </c>
      <c r="X168" s="98">
        <v>0</v>
      </c>
      <c r="Y168" s="212">
        <v>0</v>
      </c>
      <c r="Z168" s="98">
        <v>0</v>
      </c>
      <c r="AA168" s="212">
        <v>1</v>
      </c>
      <c r="AB168" s="98">
        <v>1</v>
      </c>
      <c r="AC168" s="212">
        <v>0</v>
      </c>
      <c r="AD168" s="98">
        <v>0</v>
      </c>
      <c r="AE168" s="212">
        <v>0</v>
      </c>
      <c r="AF168" s="98">
        <v>0</v>
      </c>
      <c r="AG168" s="12">
        <f t="shared" si="40"/>
        <v>2</v>
      </c>
      <c r="AH168" s="12">
        <f t="shared" si="41"/>
        <v>1</v>
      </c>
      <c r="AI168" s="393" t="s">
        <v>64</v>
      </c>
      <c r="AJ168" s="98">
        <v>1</v>
      </c>
      <c r="AK168" s="98">
        <v>1</v>
      </c>
      <c r="AL168" s="98">
        <v>0</v>
      </c>
      <c r="AM168" s="98">
        <v>0</v>
      </c>
      <c r="AN168" s="98">
        <v>1</v>
      </c>
      <c r="AO168" s="98">
        <v>0</v>
      </c>
      <c r="AP168" s="98">
        <v>0</v>
      </c>
      <c r="AQ168" s="98">
        <v>3</v>
      </c>
      <c r="AR168" s="98">
        <v>3</v>
      </c>
      <c r="AS168" s="98">
        <v>3</v>
      </c>
      <c r="AT168" s="98">
        <v>0</v>
      </c>
      <c r="AU168" s="110">
        <v>0</v>
      </c>
      <c r="AV168" s="110">
        <v>0</v>
      </c>
      <c r="AW168" s="110">
        <v>0</v>
      </c>
      <c r="AX168" s="110">
        <v>10</v>
      </c>
      <c r="AY168" s="110">
        <v>10</v>
      </c>
      <c r="AZ168" s="98">
        <v>2</v>
      </c>
      <c r="BA168" s="98">
        <f>+BB168+BC168</f>
        <v>1</v>
      </c>
      <c r="BB168" s="13">
        <v>1</v>
      </c>
      <c r="BC168" s="13"/>
    </row>
    <row r="169" spans="1:55" ht="15" customHeight="1" x14ac:dyDescent="0.3">
      <c r="A169" s="98" t="s">
        <v>66</v>
      </c>
      <c r="B169" s="212">
        <v>168</v>
      </c>
      <c r="C169" s="98">
        <v>90</v>
      </c>
      <c r="D169" s="212">
        <v>45</v>
      </c>
      <c r="E169" s="98">
        <v>37</v>
      </c>
      <c r="F169" s="212">
        <v>0</v>
      </c>
      <c r="G169" s="98">
        <v>0</v>
      </c>
      <c r="H169" s="212">
        <v>86</v>
      </c>
      <c r="I169" s="98">
        <v>38</v>
      </c>
      <c r="J169" s="212">
        <v>95</v>
      </c>
      <c r="K169" s="98">
        <v>68</v>
      </c>
      <c r="L169" s="212">
        <v>0</v>
      </c>
      <c r="M169" s="98">
        <v>0</v>
      </c>
      <c r="N169" s="212">
        <v>138</v>
      </c>
      <c r="O169" s="98">
        <v>65</v>
      </c>
      <c r="P169" s="229">
        <f t="shared" si="42"/>
        <v>532</v>
      </c>
      <c r="Q169" s="99">
        <f t="shared" si="43"/>
        <v>298</v>
      </c>
      <c r="R169" s="98" t="s">
        <v>66</v>
      </c>
      <c r="S169" s="212">
        <v>0</v>
      </c>
      <c r="T169" s="98">
        <v>0</v>
      </c>
      <c r="U169" s="212">
        <v>0</v>
      </c>
      <c r="V169" s="98">
        <v>0</v>
      </c>
      <c r="W169" s="212">
        <v>0</v>
      </c>
      <c r="X169" s="98">
        <v>0</v>
      </c>
      <c r="Y169" s="212">
        <v>0</v>
      </c>
      <c r="Z169" s="98">
        <v>0</v>
      </c>
      <c r="AA169" s="212">
        <v>0</v>
      </c>
      <c r="AB169" s="98">
        <v>0</v>
      </c>
      <c r="AC169" s="212">
        <v>0</v>
      </c>
      <c r="AD169" s="98">
        <v>0</v>
      </c>
      <c r="AE169" s="212">
        <v>0</v>
      </c>
      <c r="AF169" s="98">
        <v>0</v>
      </c>
      <c r="AG169" s="12">
        <f t="shared" si="40"/>
        <v>0</v>
      </c>
      <c r="AH169" s="12">
        <f t="shared" si="41"/>
        <v>0</v>
      </c>
      <c r="AI169" s="393" t="s">
        <v>66</v>
      </c>
      <c r="AJ169" s="98">
        <v>3</v>
      </c>
      <c r="AK169" s="98">
        <v>1</v>
      </c>
      <c r="AL169" s="98">
        <v>0</v>
      </c>
      <c r="AM169" s="98">
        <v>2</v>
      </c>
      <c r="AN169" s="98">
        <v>2</v>
      </c>
      <c r="AO169" s="98">
        <v>0</v>
      </c>
      <c r="AP169" s="98">
        <v>2</v>
      </c>
      <c r="AQ169" s="98">
        <v>10</v>
      </c>
      <c r="AR169" s="98">
        <v>10</v>
      </c>
      <c r="AS169" s="98">
        <v>10</v>
      </c>
      <c r="AT169" s="98">
        <v>0</v>
      </c>
      <c r="AU169" s="110">
        <v>0</v>
      </c>
      <c r="AV169" s="110">
        <v>0</v>
      </c>
      <c r="AW169" s="110">
        <v>0</v>
      </c>
      <c r="AX169" s="110">
        <v>10</v>
      </c>
      <c r="AY169" s="110">
        <v>10</v>
      </c>
      <c r="AZ169" s="98">
        <v>4</v>
      </c>
      <c r="BA169" s="98">
        <f>+BB169+BC169</f>
        <v>1</v>
      </c>
      <c r="BB169" s="13">
        <v>1</v>
      </c>
      <c r="BC169" s="13"/>
    </row>
    <row r="170" spans="1:55" ht="15" customHeight="1" x14ac:dyDescent="0.3">
      <c r="A170" s="98" t="s">
        <v>72</v>
      </c>
      <c r="B170" s="212">
        <v>150</v>
      </c>
      <c r="C170" s="98">
        <v>90</v>
      </c>
      <c r="D170" s="212">
        <v>44</v>
      </c>
      <c r="E170" s="98">
        <v>30</v>
      </c>
      <c r="F170" s="212">
        <v>65</v>
      </c>
      <c r="G170" s="98">
        <v>43</v>
      </c>
      <c r="H170" s="212">
        <v>0</v>
      </c>
      <c r="I170" s="98">
        <v>0</v>
      </c>
      <c r="J170" s="212">
        <v>79</v>
      </c>
      <c r="K170" s="98">
        <v>45</v>
      </c>
      <c r="L170" s="212">
        <v>0</v>
      </c>
      <c r="M170" s="98">
        <v>0</v>
      </c>
      <c r="N170" s="212">
        <v>41</v>
      </c>
      <c r="O170" s="98">
        <v>11</v>
      </c>
      <c r="P170" s="229">
        <f t="shared" si="42"/>
        <v>379</v>
      </c>
      <c r="Q170" s="99">
        <f t="shared" si="43"/>
        <v>219</v>
      </c>
      <c r="R170" s="98" t="s">
        <v>72</v>
      </c>
      <c r="S170" s="212">
        <v>12</v>
      </c>
      <c r="T170" s="98">
        <v>3</v>
      </c>
      <c r="U170" s="212">
        <v>3</v>
      </c>
      <c r="V170" s="98">
        <v>0</v>
      </c>
      <c r="W170" s="212">
        <v>0</v>
      </c>
      <c r="X170" s="98">
        <v>0</v>
      </c>
      <c r="Y170" s="212">
        <v>0</v>
      </c>
      <c r="Z170" s="98">
        <v>0</v>
      </c>
      <c r="AA170" s="212">
        <v>23</v>
      </c>
      <c r="AB170" s="98">
        <v>14</v>
      </c>
      <c r="AC170" s="212">
        <v>0</v>
      </c>
      <c r="AD170" s="98">
        <v>0</v>
      </c>
      <c r="AE170" s="212">
        <v>25</v>
      </c>
      <c r="AF170" s="98">
        <v>6</v>
      </c>
      <c r="AG170" s="12">
        <f t="shared" si="40"/>
        <v>63</v>
      </c>
      <c r="AH170" s="12">
        <f t="shared" si="41"/>
        <v>23</v>
      </c>
      <c r="AI170" s="393" t="s">
        <v>72</v>
      </c>
      <c r="AJ170" s="98">
        <v>3</v>
      </c>
      <c r="AK170" s="98">
        <v>1</v>
      </c>
      <c r="AL170" s="98">
        <v>1</v>
      </c>
      <c r="AM170" s="98">
        <v>0</v>
      </c>
      <c r="AN170" s="98">
        <v>2</v>
      </c>
      <c r="AO170" s="98">
        <v>0</v>
      </c>
      <c r="AP170" s="98">
        <v>1</v>
      </c>
      <c r="AQ170" s="98">
        <v>8</v>
      </c>
      <c r="AR170" s="98">
        <v>8</v>
      </c>
      <c r="AS170" s="98">
        <v>8</v>
      </c>
      <c r="AT170" s="98">
        <v>0</v>
      </c>
      <c r="AU170" s="110">
        <v>0</v>
      </c>
      <c r="AV170" s="110">
        <v>0</v>
      </c>
      <c r="AW170" s="110">
        <v>0</v>
      </c>
      <c r="AX170" s="110">
        <v>18</v>
      </c>
      <c r="AY170" s="110">
        <v>18</v>
      </c>
      <c r="AZ170" s="98">
        <v>4</v>
      </c>
      <c r="BA170" s="98">
        <f>+BB170+BC170</f>
        <v>1</v>
      </c>
      <c r="BB170" s="13">
        <v>1</v>
      </c>
      <c r="BC170" s="13"/>
    </row>
    <row r="171" spans="1:55" ht="15" customHeight="1" x14ac:dyDescent="0.3">
      <c r="A171" s="98"/>
      <c r="B171" s="212"/>
      <c r="C171" s="98"/>
      <c r="D171" s="212"/>
      <c r="E171" s="98"/>
      <c r="F171" s="212"/>
      <c r="G171" s="98"/>
      <c r="H171" s="212"/>
      <c r="I171" s="98"/>
      <c r="J171" s="212"/>
      <c r="K171" s="98"/>
      <c r="L171" s="212"/>
      <c r="M171" s="98"/>
      <c r="N171" s="212"/>
      <c r="O171" s="98"/>
      <c r="P171" s="229">
        <f t="shared" si="42"/>
        <v>0</v>
      </c>
      <c r="Q171" s="99">
        <f t="shared" si="43"/>
        <v>0</v>
      </c>
      <c r="R171" s="98"/>
      <c r="S171" s="212"/>
      <c r="T171" s="98"/>
      <c r="U171" s="212"/>
      <c r="V171" s="98"/>
      <c r="W171" s="212"/>
      <c r="X171" s="98"/>
      <c r="Y171" s="212"/>
      <c r="Z171" s="98"/>
      <c r="AA171" s="212"/>
      <c r="AB171" s="98"/>
      <c r="AC171" s="212"/>
      <c r="AD171" s="98"/>
      <c r="AE171" s="212"/>
      <c r="AF171" s="98"/>
      <c r="AG171" s="12">
        <f t="shared" si="40"/>
        <v>0</v>
      </c>
      <c r="AH171" s="12">
        <f t="shared" si="41"/>
        <v>0</v>
      </c>
      <c r="AI171" s="393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110"/>
      <c r="AV171" s="110"/>
      <c r="AW171" s="110"/>
      <c r="AX171" s="110"/>
      <c r="AY171" s="110"/>
      <c r="AZ171" s="98"/>
      <c r="BA171" s="98"/>
      <c r="BB171" s="13"/>
      <c r="BC171" s="13"/>
    </row>
    <row r="172" spans="1:55" ht="15" customHeight="1" x14ac:dyDescent="0.3">
      <c r="A172" s="98"/>
      <c r="B172" s="212"/>
      <c r="C172" s="98"/>
      <c r="D172" s="212"/>
      <c r="E172" s="98"/>
      <c r="F172" s="212"/>
      <c r="G172" s="98"/>
      <c r="H172" s="212"/>
      <c r="I172" s="98"/>
      <c r="J172" s="212"/>
      <c r="K172" s="98"/>
      <c r="L172" s="212"/>
      <c r="M172" s="98"/>
      <c r="N172" s="212"/>
      <c r="O172" s="98"/>
      <c r="P172" s="229">
        <f t="shared" si="42"/>
        <v>0</v>
      </c>
      <c r="Q172" s="99">
        <f t="shared" si="43"/>
        <v>0</v>
      </c>
      <c r="R172" s="98"/>
      <c r="S172" s="212"/>
      <c r="T172" s="98"/>
      <c r="U172" s="212"/>
      <c r="V172" s="98"/>
      <c r="W172" s="212"/>
      <c r="X172" s="98"/>
      <c r="Y172" s="212"/>
      <c r="Z172" s="98"/>
      <c r="AA172" s="212"/>
      <c r="AB172" s="98"/>
      <c r="AC172" s="212"/>
      <c r="AD172" s="98"/>
      <c r="AE172" s="212"/>
      <c r="AF172" s="98"/>
      <c r="AG172" s="12">
        <f t="shared" si="40"/>
        <v>0</v>
      </c>
      <c r="AH172" s="12">
        <f t="shared" si="41"/>
        <v>0</v>
      </c>
      <c r="AI172" s="393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110"/>
      <c r="AV172" s="110"/>
      <c r="AW172" s="110"/>
      <c r="AX172" s="110"/>
      <c r="AY172" s="110"/>
      <c r="AZ172" s="98"/>
      <c r="BA172" s="98"/>
      <c r="BB172" s="13"/>
      <c r="BC172" s="13"/>
    </row>
    <row r="173" spans="1:55" ht="15" customHeight="1" x14ac:dyDescent="0.3">
      <c r="A173" s="98"/>
      <c r="B173" s="212"/>
      <c r="C173" s="98"/>
      <c r="D173" s="212"/>
      <c r="E173" s="98"/>
      <c r="F173" s="212"/>
      <c r="G173" s="98"/>
      <c r="H173" s="212"/>
      <c r="I173" s="98"/>
      <c r="J173" s="212"/>
      <c r="K173" s="98"/>
      <c r="L173" s="212"/>
      <c r="M173" s="98"/>
      <c r="N173" s="212"/>
      <c r="O173" s="98"/>
      <c r="P173" s="229">
        <f t="shared" si="42"/>
        <v>0</v>
      </c>
      <c r="Q173" s="99">
        <f t="shared" si="43"/>
        <v>0</v>
      </c>
      <c r="R173" s="98"/>
      <c r="S173" s="212"/>
      <c r="T173" s="98"/>
      <c r="U173" s="212"/>
      <c r="V173" s="98"/>
      <c r="W173" s="212"/>
      <c r="X173" s="98"/>
      <c r="Y173" s="212"/>
      <c r="Z173" s="98"/>
      <c r="AA173" s="212"/>
      <c r="AB173" s="98"/>
      <c r="AC173" s="212"/>
      <c r="AD173" s="98"/>
      <c r="AE173" s="212"/>
      <c r="AF173" s="98"/>
      <c r="AG173" s="12">
        <f t="shared" si="40"/>
        <v>0</v>
      </c>
      <c r="AH173" s="12">
        <f t="shared" si="41"/>
        <v>0</v>
      </c>
      <c r="AI173" s="393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110"/>
      <c r="AV173" s="110"/>
      <c r="AW173" s="110"/>
      <c r="AX173" s="110"/>
      <c r="AY173" s="110"/>
      <c r="AZ173" s="98"/>
      <c r="BA173" s="98"/>
      <c r="BB173" s="13"/>
      <c r="BC173" s="13"/>
    </row>
    <row r="174" spans="1:55" ht="15" customHeight="1" x14ac:dyDescent="0.3">
      <c r="A174" s="98"/>
      <c r="B174" s="212"/>
      <c r="C174" s="98"/>
      <c r="D174" s="212"/>
      <c r="E174" s="98"/>
      <c r="F174" s="212"/>
      <c r="G174" s="98"/>
      <c r="H174" s="212"/>
      <c r="I174" s="98"/>
      <c r="J174" s="212"/>
      <c r="K174" s="98"/>
      <c r="L174" s="212"/>
      <c r="M174" s="98"/>
      <c r="N174" s="212"/>
      <c r="O174" s="98"/>
      <c r="P174" s="229">
        <f t="shared" si="42"/>
        <v>0</v>
      </c>
      <c r="Q174" s="99">
        <f t="shared" si="43"/>
        <v>0</v>
      </c>
      <c r="R174" s="98"/>
      <c r="S174" s="212"/>
      <c r="T174" s="98"/>
      <c r="U174" s="212"/>
      <c r="V174" s="98"/>
      <c r="W174" s="212"/>
      <c r="X174" s="98"/>
      <c r="Y174" s="212"/>
      <c r="Z174" s="98"/>
      <c r="AA174" s="212"/>
      <c r="AB174" s="98"/>
      <c r="AC174" s="212"/>
      <c r="AD174" s="98"/>
      <c r="AE174" s="212"/>
      <c r="AF174" s="98"/>
      <c r="AG174" s="12">
        <f t="shared" si="40"/>
        <v>0</v>
      </c>
      <c r="AH174" s="12">
        <f t="shared" si="41"/>
        <v>0</v>
      </c>
      <c r="AI174" s="393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110"/>
      <c r="AV174" s="110"/>
      <c r="AW174" s="110"/>
      <c r="AX174" s="110"/>
      <c r="AY174" s="110"/>
      <c r="AZ174" s="98"/>
      <c r="BA174" s="98"/>
      <c r="BB174" s="13"/>
      <c r="BC174" s="13"/>
    </row>
    <row r="175" spans="1:55" ht="15" customHeight="1" x14ac:dyDescent="0.3">
      <c r="A175" s="98"/>
      <c r="B175" s="212"/>
      <c r="C175" s="98"/>
      <c r="D175" s="212"/>
      <c r="E175" s="98"/>
      <c r="F175" s="212"/>
      <c r="G175" s="98"/>
      <c r="H175" s="212"/>
      <c r="I175" s="98"/>
      <c r="J175" s="212"/>
      <c r="K175" s="98"/>
      <c r="L175" s="212"/>
      <c r="M175" s="98"/>
      <c r="N175" s="212"/>
      <c r="O175" s="98"/>
      <c r="P175" s="229">
        <f t="shared" si="42"/>
        <v>0</v>
      </c>
      <c r="Q175" s="99">
        <f t="shared" si="43"/>
        <v>0</v>
      </c>
      <c r="R175" s="98"/>
      <c r="S175" s="212"/>
      <c r="T175" s="98"/>
      <c r="U175" s="212"/>
      <c r="V175" s="98"/>
      <c r="W175" s="212"/>
      <c r="X175" s="98"/>
      <c r="Y175" s="212"/>
      <c r="Z175" s="98"/>
      <c r="AA175" s="212"/>
      <c r="AB175" s="98"/>
      <c r="AC175" s="212"/>
      <c r="AD175" s="98"/>
      <c r="AE175" s="212"/>
      <c r="AF175" s="98"/>
      <c r="AG175" s="12">
        <f t="shared" si="40"/>
        <v>0</v>
      </c>
      <c r="AH175" s="12">
        <f t="shared" si="41"/>
        <v>0</v>
      </c>
      <c r="AI175" s="393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110"/>
      <c r="AV175" s="110"/>
      <c r="AW175" s="110"/>
      <c r="AX175" s="110"/>
      <c r="AY175" s="110"/>
      <c r="AZ175" s="98"/>
      <c r="BA175" s="98"/>
      <c r="BB175" s="13"/>
      <c r="BC175" s="13"/>
    </row>
    <row r="176" spans="1:55" ht="15" customHeight="1" x14ac:dyDescent="0.3">
      <c r="A176" s="98"/>
      <c r="B176" s="212"/>
      <c r="C176" s="98"/>
      <c r="D176" s="212"/>
      <c r="E176" s="98"/>
      <c r="F176" s="212"/>
      <c r="G176" s="98"/>
      <c r="H176" s="212"/>
      <c r="I176" s="98"/>
      <c r="J176" s="212"/>
      <c r="K176" s="98"/>
      <c r="L176" s="212"/>
      <c r="M176" s="98"/>
      <c r="N176" s="212"/>
      <c r="O176" s="98"/>
      <c r="P176" s="229">
        <f t="shared" si="42"/>
        <v>0</v>
      </c>
      <c r="Q176" s="99">
        <f t="shared" si="43"/>
        <v>0</v>
      </c>
      <c r="R176" s="98"/>
      <c r="S176" s="212"/>
      <c r="T176" s="98"/>
      <c r="U176" s="212"/>
      <c r="V176" s="98"/>
      <c r="W176" s="212"/>
      <c r="X176" s="98"/>
      <c r="Y176" s="212"/>
      <c r="Z176" s="98"/>
      <c r="AA176" s="212"/>
      <c r="AB176" s="98"/>
      <c r="AC176" s="212"/>
      <c r="AD176" s="98"/>
      <c r="AE176" s="212"/>
      <c r="AF176" s="98"/>
      <c r="AG176" s="12">
        <f t="shared" si="40"/>
        <v>0</v>
      </c>
      <c r="AH176" s="12">
        <f t="shared" si="41"/>
        <v>0</v>
      </c>
      <c r="AI176" s="393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110"/>
      <c r="AV176" s="110"/>
      <c r="AW176" s="110"/>
      <c r="AX176" s="110"/>
      <c r="AY176" s="110"/>
      <c r="AZ176" s="98"/>
      <c r="BA176" s="98"/>
      <c r="BB176" s="13"/>
      <c r="BC176" s="13"/>
    </row>
    <row r="177" spans="1:55" ht="15" customHeight="1" x14ac:dyDescent="0.3">
      <c r="A177" s="98"/>
      <c r="B177" s="212"/>
      <c r="C177" s="98"/>
      <c r="D177" s="212"/>
      <c r="E177" s="98"/>
      <c r="F177" s="212"/>
      <c r="G177" s="98"/>
      <c r="H177" s="212"/>
      <c r="I177" s="98"/>
      <c r="J177" s="212"/>
      <c r="K177" s="98"/>
      <c r="L177" s="212"/>
      <c r="M177" s="98"/>
      <c r="N177" s="212"/>
      <c r="O177" s="98"/>
      <c r="P177" s="229">
        <f t="shared" si="42"/>
        <v>0</v>
      </c>
      <c r="Q177" s="99">
        <f t="shared" si="43"/>
        <v>0</v>
      </c>
      <c r="R177" s="98"/>
      <c r="S177" s="212"/>
      <c r="T177" s="98"/>
      <c r="U177" s="212"/>
      <c r="V177" s="98"/>
      <c r="W177" s="212"/>
      <c r="X177" s="98"/>
      <c r="Y177" s="212"/>
      <c r="Z177" s="98"/>
      <c r="AA177" s="212"/>
      <c r="AB177" s="98"/>
      <c r="AC177" s="212"/>
      <c r="AD177" s="98"/>
      <c r="AE177" s="212"/>
      <c r="AF177" s="98"/>
      <c r="AG177" s="12">
        <f t="shared" si="40"/>
        <v>0</v>
      </c>
      <c r="AH177" s="12">
        <f t="shared" si="41"/>
        <v>0</v>
      </c>
      <c r="AI177" s="393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110"/>
      <c r="AV177" s="110"/>
      <c r="AW177" s="110"/>
      <c r="AX177" s="110"/>
      <c r="AY177" s="110"/>
      <c r="AZ177" s="98"/>
      <c r="BA177" s="98"/>
      <c r="BB177" s="13"/>
      <c r="BC177" s="13"/>
    </row>
    <row r="178" spans="1:55" ht="15" customHeight="1" x14ac:dyDescent="0.3">
      <c r="A178" s="98"/>
      <c r="B178" s="212"/>
      <c r="C178" s="98"/>
      <c r="D178" s="212"/>
      <c r="E178" s="98"/>
      <c r="F178" s="212"/>
      <c r="G178" s="98"/>
      <c r="H178" s="212"/>
      <c r="I178" s="98"/>
      <c r="J178" s="212"/>
      <c r="K178" s="98"/>
      <c r="L178" s="212"/>
      <c r="M178" s="98"/>
      <c r="N178" s="212"/>
      <c r="O178" s="98"/>
      <c r="P178" s="229">
        <f t="shared" si="42"/>
        <v>0</v>
      </c>
      <c r="Q178" s="99">
        <f t="shared" si="43"/>
        <v>0</v>
      </c>
      <c r="R178" s="98"/>
      <c r="S178" s="212"/>
      <c r="T178" s="98"/>
      <c r="U178" s="212"/>
      <c r="V178" s="98"/>
      <c r="W178" s="212"/>
      <c r="X178" s="98"/>
      <c r="Y178" s="212"/>
      <c r="Z178" s="98"/>
      <c r="AA178" s="212"/>
      <c r="AB178" s="98"/>
      <c r="AC178" s="212"/>
      <c r="AD178" s="98"/>
      <c r="AE178" s="212"/>
      <c r="AF178" s="98"/>
      <c r="AG178" s="12">
        <f t="shared" si="40"/>
        <v>0</v>
      </c>
      <c r="AH178" s="12">
        <f t="shared" si="41"/>
        <v>0</v>
      </c>
      <c r="AI178" s="393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110"/>
      <c r="AV178" s="110"/>
      <c r="AW178" s="110"/>
      <c r="AX178" s="110"/>
      <c r="AY178" s="110"/>
      <c r="AZ178" s="98"/>
      <c r="BA178" s="98"/>
      <c r="BB178" s="13"/>
      <c r="BC178" s="13"/>
    </row>
    <row r="179" spans="1:55" ht="15" customHeight="1" x14ac:dyDescent="0.3">
      <c r="A179" s="98"/>
      <c r="B179" s="212"/>
      <c r="C179" s="98"/>
      <c r="D179" s="212"/>
      <c r="E179" s="98"/>
      <c r="F179" s="212"/>
      <c r="G179" s="98"/>
      <c r="H179" s="212"/>
      <c r="I179" s="98"/>
      <c r="J179" s="212"/>
      <c r="K179" s="98"/>
      <c r="L179" s="212"/>
      <c r="M179" s="98"/>
      <c r="N179" s="212"/>
      <c r="O179" s="98"/>
      <c r="P179" s="229">
        <f t="shared" si="42"/>
        <v>0</v>
      </c>
      <c r="Q179" s="99">
        <f t="shared" si="43"/>
        <v>0</v>
      </c>
      <c r="R179" s="98"/>
      <c r="S179" s="212"/>
      <c r="T179" s="98"/>
      <c r="U179" s="212"/>
      <c r="V179" s="98"/>
      <c r="W179" s="212"/>
      <c r="X179" s="98"/>
      <c r="Y179" s="212"/>
      <c r="Z179" s="98"/>
      <c r="AA179" s="212"/>
      <c r="AB179" s="98"/>
      <c r="AC179" s="212"/>
      <c r="AD179" s="98"/>
      <c r="AE179" s="212"/>
      <c r="AF179" s="98"/>
      <c r="AG179" s="12">
        <f t="shared" si="40"/>
        <v>0</v>
      </c>
      <c r="AH179" s="12">
        <f t="shared" si="41"/>
        <v>0</v>
      </c>
      <c r="AI179" s="393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110"/>
      <c r="AV179" s="110"/>
      <c r="AW179" s="110"/>
      <c r="AX179" s="110"/>
      <c r="AY179" s="110"/>
      <c r="AZ179" s="98"/>
      <c r="BA179" s="98"/>
      <c r="BB179" s="13"/>
      <c r="BC179" s="13"/>
    </row>
    <row r="180" spans="1:55" ht="15" customHeight="1" x14ac:dyDescent="0.3">
      <c r="A180" s="98"/>
      <c r="B180" s="212"/>
      <c r="C180" s="98"/>
      <c r="D180" s="212"/>
      <c r="E180" s="98"/>
      <c r="F180" s="212"/>
      <c r="G180" s="98"/>
      <c r="H180" s="212"/>
      <c r="I180" s="98"/>
      <c r="J180" s="212"/>
      <c r="K180" s="98"/>
      <c r="L180" s="212"/>
      <c r="M180" s="98"/>
      <c r="N180" s="212"/>
      <c r="O180" s="98"/>
      <c r="P180" s="229">
        <f t="shared" si="42"/>
        <v>0</v>
      </c>
      <c r="Q180" s="99">
        <f t="shared" si="43"/>
        <v>0</v>
      </c>
      <c r="R180" s="98"/>
      <c r="S180" s="212"/>
      <c r="T180" s="98"/>
      <c r="U180" s="212"/>
      <c r="V180" s="98"/>
      <c r="W180" s="212"/>
      <c r="X180" s="98"/>
      <c r="Y180" s="212"/>
      <c r="Z180" s="98"/>
      <c r="AA180" s="212"/>
      <c r="AB180" s="98"/>
      <c r="AC180" s="212"/>
      <c r="AD180" s="98"/>
      <c r="AE180" s="212"/>
      <c r="AF180" s="98"/>
      <c r="AG180" s="12">
        <f t="shared" si="40"/>
        <v>0</v>
      </c>
      <c r="AH180" s="12">
        <f t="shared" si="41"/>
        <v>0</v>
      </c>
      <c r="AI180" s="393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110"/>
      <c r="AV180" s="110"/>
      <c r="AW180" s="110"/>
      <c r="AX180" s="110"/>
      <c r="AY180" s="110"/>
      <c r="AZ180" s="98"/>
      <c r="BA180" s="98"/>
      <c r="BB180" s="13"/>
      <c r="BC180" s="13"/>
    </row>
    <row r="181" spans="1:55" ht="15" customHeight="1" x14ac:dyDescent="0.3">
      <c r="A181" s="98"/>
      <c r="B181" s="212"/>
      <c r="C181" s="98"/>
      <c r="D181" s="212"/>
      <c r="E181" s="98"/>
      <c r="F181" s="212"/>
      <c r="G181" s="98"/>
      <c r="H181" s="212"/>
      <c r="I181" s="98"/>
      <c r="J181" s="212"/>
      <c r="K181" s="98"/>
      <c r="L181" s="212"/>
      <c r="M181" s="98"/>
      <c r="N181" s="212"/>
      <c r="O181" s="98"/>
      <c r="P181" s="229">
        <f t="shared" si="42"/>
        <v>0</v>
      </c>
      <c r="Q181" s="99">
        <f t="shared" si="43"/>
        <v>0</v>
      </c>
      <c r="R181" s="98"/>
      <c r="S181" s="212"/>
      <c r="T181" s="98"/>
      <c r="U181" s="212"/>
      <c r="V181" s="98"/>
      <c r="W181" s="212"/>
      <c r="X181" s="98"/>
      <c r="Y181" s="212"/>
      <c r="Z181" s="98"/>
      <c r="AA181" s="212"/>
      <c r="AB181" s="98"/>
      <c r="AC181" s="212"/>
      <c r="AD181" s="98"/>
      <c r="AE181" s="212"/>
      <c r="AF181" s="98"/>
      <c r="AG181" s="12">
        <f t="shared" si="40"/>
        <v>0</v>
      </c>
      <c r="AH181" s="12">
        <f t="shared" si="41"/>
        <v>0</v>
      </c>
      <c r="AI181" s="393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110"/>
      <c r="AV181" s="110"/>
      <c r="AW181" s="110"/>
      <c r="AX181" s="110"/>
      <c r="AY181" s="110"/>
      <c r="AZ181" s="98"/>
      <c r="BA181" s="98"/>
      <c r="BB181" s="13"/>
      <c r="BC181" s="13"/>
    </row>
    <row r="182" spans="1:55" ht="15" customHeight="1" x14ac:dyDescent="0.3">
      <c r="A182" s="98"/>
      <c r="B182" s="212"/>
      <c r="C182" s="98"/>
      <c r="D182" s="212"/>
      <c r="E182" s="98"/>
      <c r="F182" s="212"/>
      <c r="G182" s="98"/>
      <c r="H182" s="212"/>
      <c r="I182" s="98"/>
      <c r="J182" s="212"/>
      <c r="K182" s="98"/>
      <c r="L182" s="212"/>
      <c r="M182" s="98"/>
      <c r="N182" s="212"/>
      <c r="O182" s="98"/>
      <c r="P182" s="229">
        <f t="shared" si="42"/>
        <v>0</v>
      </c>
      <c r="Q182" s="99">
        <f t="shared" si="43"/>
        <v>0</v>
      </c>
      <c r="R182" s="98"/>
      <c r="S182" s="212"/>
      <c r="T182" s="98"/>
      <c r="U182" s="212"/>
      <c r="V182" s="98"/>
      <c r="W182" s="212"/>
      <c r="X182" s="98"/>
      <c r="Y182" s="212"/>
      <c r="Z182" s="98"/>
      <c r="AA182" s="212"/>
      <c r="AB182" s="98"/>
      <c r="AC182" s="212"/>
      <c r="AD182" s="98"/>
      <c r="AE182" s="212"/>
      <c r="AF182" s="98"/>
      <c r="AG182" s="12">
        <f t="shared" si="40"/>
        <v>0</v>
      </c>
      <c r="AH182" s="12">
        <f t="shared" si="41"/>
        <v>0</v>
      </c>
      <c r="AI182" s="393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110"/>
      <c r="AV182" s="110"/>
      <c r="AW182" s="110"/>
      <c r="AX182" s="110"/>
      <c r="AY182" s="110"/>
      <c r="AZ182" s="98"/>
      <c r="BA182" s="98"/>
      <c r="BB182" s="13"/>
      <c r="BC182" s="13"/>
    </row>
    <row r="183" spans="1:55" ht="15" customHeight="1" x14ac:dyDescent="0.3">
      <c r="A183" s="98"/>
      <c r="B183" s="212"/>
      <c r="C183" s="98"/>
      <c r="D183" s="212"/>
      <c r="E183" s="98"/>
      <c r="F183" s="212"/>
      <c r="G183" s="98"/>
      <c r="H183" s="212"/>
      <c r="I183" s="98"/>
      <c r="J183" s="212"/>
      <c r="K183" s="98"/>
      <c r="L183" s="212"/>
      <c r="M183" s="98"/>
      <c r="N183" s="212"/>
      <c r="O183" s="98"/>
      <c r="P183" s="194">
        <f t="shared" si="42"/>
        <v>0</v>
      </c>
      <c r="Q183" s="194">
        <f t="shared" si="43"/>
        <v>0</v>
      </c>
      <c r="R183" s="98"/>
      <c r="S183" s="212"/>
      <c r="T183" s="98"/>
      <c r="U183" s="212"/>
      <c r="V183" s="98"/>
      <c r="W183" s="212"/>
      <c r="X183" s="98"/>
      <c r="Y183" s="212"/>
      <c r="Z183" s="98"/>
      <c r="AA183" s="212"/>
      <c r="AB183" s="98"/>
      <c r="AC183" s="212"/>
      <c r="AD183" s="98"/>
      <c r="AE183" s="212"/>
      <c r="AF183" s="98"/>
      <c r="AG183" s="12">
        <f t="shared" si="40"/>
        <v>0</v>
      </c>
      <c r="AH183" s="12">
        <f t="shared" si="41"/>
        <v>0</v>
      </c>
      <c r="AI183" s="393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110"/>
      <c r="AV183" s="110"/>
      <c r="AW183" s="110"/>
      <c r="AX183" s="110"/>
      <c r="AY183" s="110"/>
      <c r="AZ183" s="98"/>
      <c r="BA183" s="98"/>
      <c r="BB183" s="13"/>
      <c r="BC183" s="13"/>
    </row>
    <row r="184" spans="1:55" ht="15" customHeight="1" x14ac:dyDescent="0.3">
      <c r="A184" s="98"/>
      <c r="B184" s="212"/>
      <c r="C184" s="98"/>
      <c r="D184" s="212"/>
      <c r="E184" s="98"/>
      <c r="F184" s="212"/>
      <c r="G184" s="98"/>
      <c r="H184" s="212"/>
      <c r="I184" s="98"/>
      <c r="J184" s="212"/>
      <c r="K184" s="98"/>
      <c r="L184" s="212"/>
      <c r="M184" s="98"/>
      <c r="N184" s="212"/>
      <c r="O184" s="98"/>
      <c r="P184" s="194">
        <f t="shared" si="42"/>
        <v>0</v>
      </c>
      <c r="Q184" s="194">
        <f t="shared" si="43"/>
        <v>0</v>
      </c>
      <c r="R184" s="207"/>
      <c r="S184" s="212"/>
      <c r="T184" s="98"/>
      <c r="U184" s="212"/>
      <c r="V184" s="98"/>
      <c r="W184" s="212"/>
      <c r="X184" s="98"/>
      <c r="Y184" s="212"/>
      <c r="Z184" s="98"/>
      <c r="AA184" s="212"/>
      <c r="AB184" s="98"/>
      <c r="AC184" s="212"/>
      <c r="AD184" s="98"/>
      <c r="AE184" s="212"/>
      <c r="AF184" s="98"/>
      <c r="AG184" s="12">
        <f t="shared" si="40"/>
        <v>0</v>
      </c>
      <c r="AH184" s="12">
        <f t="shared" si="41"/>
        <v>0</v>
      </c>
      <c r="AI184" s="393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110"/>
      <c r="AV184" s="110"/>
      <c r="AW184" s="110"/>
      <c r="AX184" s="110"/>
      <c r="AY184" s="110"/>
      <c r="AZ184" s="98"/>
      <c r="BA184" s="98"/>
      <c r="BB184" s="13"/>
      <c r="BC184" s="13"/>
    </row>
    <row r="185" spans="1:55" ht="15" customHeight="1" x14ac:dyDescent="0.3">
      <c r="A185" s="98"/>
      <c r="B185" s="212"/>
      <c r="C185" s="98"/>
      <c r="D185" s="212"/>
      <c r="E185" s="98"/>
      <c r="F185" s="212"/>
      <c r="G185" s="98"/>
      <c r="H185" s="212"/>
      <c r="I185" s="98"/>
      <c r="J185" s="212"/>
      <c r="K185" s="98"/>
      <c r="L185" s="212"/>
      <c r="M185" s="98"/>
      <c r="N185" s="212"/>
      <c r="O185" s="98"/>
      <c r="P185" s="229">
        <f t="shared" si="42"/>
        <v>0</v>
      </c>
      <c r="Q185" s="99">
        <f t="shared" si="43"/>
        <v>0</v>
      </c>
      <c r="R185" s="98"/>
      <c r="S185" s="212"/>
      <c r="T185" s="98"/>
      <c r="U185" s="212"/>
      <c r="V185" s="98"/>
      <c r="W185" s="212"/>
      <c r="X185" s="98"/>
      <c r="Y185" s="212"/>
      <c r="Z185" s="98"/>
      <c r="AA185" s="212"/>
      <c r="AB185" s="98"/>
      <c r="AC185" s="212"/>
      <c r="AD185" s="98"/>
      <c r="AE185" s="212"/>
      <c r="AF185" s="98"/>
      <c r="AG185" s="12">
        <f t="shared" si="40"/>
        <v>0</v>
      </c>
      <c r="AH185" s="12">
        <f t="shared" si="41"/>
        <v>0</v>
      </c>
      <c r="AI185" s="393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110"/>
      <c r="AV185" s="110"/>
      <c r="AW185" s="110"/>
      <c r="AX185" s="110"/>
      <c r="AY185" s="110"/>
      <c r="AZ185" s="98"/>
      <c r="BA185" s="98"/>
      <c r="BB185" s="13"/>
      <c r="BC185" s="13"/>
    </row>
    <row r="186" spans="1:55" ht="13.5" customHeight="1" x14ac:dyDescent="0.3">
      <c r="A186" s="205"/>
      <c r="B186" s="336"/>
      <c r="C186" s="205"/>
      <c r="D186" s="336"/>
      <c r="E186" s="205"/>
      <c r="F186" s="336"/>
      <c r="G186" s="205"/>
      <c r="H186" s="336"/>
      <c r="I186" s="205"/>
      <c r="J186" s="336"/>
      <c r="K186" s="205"/>
      <c r="L186" s="336"/>
      <c r="M186" s="205"/>
      <c r="N186" s="336"/>
      <c r="O186" s="205"/>
      <c r="P186" s="195">
        <f t="shared" si="42"/>
        <v>0</v>
      </c>
      <c r="Q186" s="195">
        <f t="shared" si="43"/>
        <v>0</v>
      </c>
      <c r="R186" s="205"/>
      <c r="S186" s="336"/>
      <c r="T186" s="205"/>
      <c r="U186" s="336"/>
      <c r="V186" s="205"/>
      <c r="W186" s="336"/>
      <c r="X186" s="205"/>
      <c r="Y186" s="336"/>
      <c r="Z186" s="205"/>
      <c r="AA186" s="336"/>
      <c r="AB186" s="205"/>
      <c r="AC186" s="336"/>
      <c r="AD186" s="205"/>
      <c r="AE186" s="336"/>
      <c r="AF186" s="205"/>
      <c r="AG186" s="228">
        <f>S186+U186+W186+Y186+AA186+AC186+AE186</f>
        <v>0</v>
      </c>
      <c r="AH186" s="228">
        <f>T186+V186+X186+Z186+AB186+AD186+AF186</f>
        <v>0</v>
      </c>
      <c r="AI186" s="395"/>
      <c r="AJ186" s="205"/>
      <c r="AK186" s="205"/>
      <c r="AL186" s="205"/>
      <c r="AM186" s="205"/>
      <c r="AN186" s="205"/>
      <c r="AO186" s="205"/>
      <c r="AP186" s="205"/>
      <c r="AQ186" s="205"/>
      <c r="AR186" s="205"/>
      <c r="AS186" s="205"/>
      <c r="AT186" s="205"/>
      <c r="AU186" s="240"/>
      <c r="AV186" s="240"/>
      <c r="AW186" s="240"/>
      <c r="AX186" s="240"/>
      <c r="AY186" s="240"/>
      <c r="AZ186" s="205"/>
      <c r="BA186" s="205"/>
      <c r="BB186" s="53"/>
      <c r="BC186" s="53"/>
    </row>
    <row r="187" spans="1:55" ht="9.75" hidden="1" customHeight="1" x14ac:dyDescent="0.3">
      <c r="A187" s="205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195"/>
      <c r="Q187" s="195"/>
      <c r="R187" s="205"/>
      <c r="S187" s="205"/>
      <c r="T187" s="205"/>
      <c r="U187" s="205"/>
      <c r="V187" s="205"/>
      <c r="W187" s="205"/>
      <c r="X187" s="205"/>
      <c r="Y187" s="205"/>
      <c r="Z187" s="205"/>
      <c r="AA187" s="205"/>
      <c r="AB187" s="205"/>
      <c r="AC187" s="205"/>
      <c r="AD187" s="205"/>
      <c r="AE187" s="205"/>
      <c r="AF187" s="205"/>
      <c r="AG187" s="205"/>
      <c r="AH187" s="205"/>
      <c r="AI187" s="395"/>
      <c r="AJ187" s="205"/>
      <c r="AK187" s="205"/>
      <c r="AL187" s="205"/>
      <c r="AM187" s="205"/>
      <c r="AN187" s="205"/>
      <c r="AO187" s="205"/>
      <c r="AP187" s="205"/>
      <c r="AQ187" s="205"/>
      <c r="AR187" s="205"/>
      <c r="AS187" s="205"/>
      <c r="AT187" s="205"/>
      <c r="AU187" s="240">
        <v>0</v>
      </c>
      <c r="AV187" s="240"/>
      <c r="AW187" s="240"/>
      <c r="AX187" s="240">
        <v>0</v>
      </c>
      <c r="AY187" s="240"/>
      <c r="AZ187" s="98">
        <f>+BA187+BB187</f>
        <v>0</v>
      </c>
      <c r="BA187" s="205"/>
      <c r="BB187" s="53"/>
    </row>
    <row r="188" spans="1:55" x14ac:dyDescent="0.3">
      <c r="A188" s="208"/>
      <c r="B188" s="208"/>
      <c r="C188" s="208"/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29"/>
      <c r="Q188" s="229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0"/>
      <c r="AT188" s="200"/>
      <c r="AU188" s="236"/>
      <c r="AV188" s="236"/>
      <c r="AW188" s="236"/>
      <c r="AX188" s="236"/>
      <c r="AY188" s="236"/>
      <c r="AZ188" s="236"/>
      <c r="BA188" s="200"/>
    </row>
  </sheetData>
  <mergeCells count="6">
    <mergeCell ref="AJ131:AQ131"/>
    <mergeCell ref="AJ162:AQ162"/>
    <mergeCell ref="AJ7:AQ7"/>
    <mergeCell ref="AJ39:AQ39"/>
    <mergeCell ref="AJ60:AQ60"/>
    <mergeCell ref="AJ97:AQ97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scale="98" orientation="landscape" r:id="rId1"/>
  <headerFooter alignWithMargins="0"/>
  <rowBreaks count="5" manualBreakCount="5">
    <brk id="32" max="16383" man="1"/>
    <brk id="53" max="16383" man="1"/>
    <brk id="89" max="16383" man="1"/>
    <brk id="123" max="16383" man="1"/>
    <brk id="155" max="16383" man="1"/>
  </rowBreaks>
  <colBreaks count="1" manualBreakCount="1">
    <brk id="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T220"/>
  <sheetViews>
    <sheetView showGridLines="0" zoomScale="75" workbookViewId="0">
      <selection activeCell="AQ132" sqref="AQ132"/>
    </sheetView>
  </sheetViews>
  <sheetFormatPr baseColWidth="10" defaultColWidth="11.453125" defaultRowHeight="12.5" x14ac:dyDescent="0.25"/>
  <cols>
    <col min="1" max="1" width="25.54296875" style="128" customWidth="1"/>
    <col min="2" max="2" width="10.81640625" style="170" customWidth="1"/>
    <col min="3" max="11" width="8.54296875" style="170" customWidth="1"/>
    <col min="12" max="12" width="10.81640625" style="170" customWidth="1"/>
    <col min="13" max="13" width="11.26953125" style="170" customWidth="1"/>
    <col min="14" max="14" width="28.7265625" style="128" customWidth="1"/>
    <col min="15" max="15" width="8.81640625" style="170" customWidth="1"/>
    <col min="16" max="21" width="7.7265625" style="170" customWidth="1"/>
    <col min="22" max="22" width="7.54296875" style="170" customWidth="1"/>
    <col min="23" max="23" width="8.1796875" style="170" customWidth="1"/>
    <col min="24" max="24" width="7" style="170" customWidth="1"/>
    <col min="25" max="25" width="9.7265625" style="170" customWidth="1"/>
    <col min="26" max="26" width="9.54296875" style="170" customWidth="1"/>
    <col min="27" max="27" width="27.81640625" style="128" customWidth="1"/>
    <col min="28" max="32" width="6.81640625" style="114" hidden="1" customWidth="1"/>
    <col min="33" max="33" width="7.1796875" style="114" hidden="1" customWidth="1"/>
    <col min="34" max="34" width="8.26953125" style="114" customWidth="1"/>
    <col min="35" max="35" width="7.54296875" style="114" customWidth="1"/>
    <col min="36" max="36" width="6.81640625" style="114" customWidth="1"/>
    <col min="37" max="37" width="7.453125" style="114" customWidth="1"/>
    <col min="38" max="39" width="6.54296875" style="114" customWidth="1"/>
    <col min="40" max="40" width="7" style="114" customWidth="1"/>
    <col min="41" max="41" width="7.453125" style="114" customWidth="1"/>
    <col min="42" max="42" width="5.81640625" style="114" customWidth="1"/>
    <col min="43" max="43" width="7.54296875" style="114" customWidth="1"/>
    <col min="44" max="44" width="6.26953125" style="114" customWidth="1"/>
    <col min="45" max="46" width="7.54296875" style="114" customWidth="1"/>
    <col min="47" max="16384" width="11.453125" style="114"/>
  </cols>
  <sheetData>
    <row r="1" spans="1:46" x14ac:dyDescent="0.25">
      <c r="A1" s="112" t="s">
        <v>226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12" t="s">
        <v>232</v>
      </c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12" t="s">
        <v>234</v>
      </c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</row>
    <row r="2" spans="1:46" x14ac:dyDescent="0.25">
      <c r="A2" s="112" t="s">
        <v>11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12" t="s">
        <v>11</v>
      </c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12" t="s">
        <v>25</v>
      </c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</row>
    <row r="3" spans="1:46" x14ac:dyDescent="0.25">
      <c r="A3" s="112" t="s">
        <v>149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12" t="s">
        <v>149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12" t="s">
        <v>149</v>
      </c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</row>
    <row r="5" spans="1:46" x14ac:dyDescent="0.25">
      <c r="A5" s="115" t="s">
        <v>322</v>
      </c>
      <c r="J5" s="170" t="s">
        <v>229</v>
      </c>
      <c r="N5" s="115" t="s">
        <v>322</v>
      </c>
      <c r="W5" s="170" t="s">
        <v>229</v>
      </c>
      <c r="AA5" s="115" t="s">
        <v>322</v>
      </c>
      <c r="AR5" s="114" t="s">
        <v>229</v>
      </c>
    </row>
    <row r="7" spans="1:46" ht="17.25" customHeight="1" x14ac:dyDescent="0.35">
      <c r="A7" s="116"/>
      <c r="B7" s="41" t="s">
        <v>325</v>
      </c>
      <c r="C7" s="97"/>
      <c r="D7" s="41" t="s">
        <v>326</v>
      </c>
      <c r="E7" s="97"/>
      <c r="F7" s="41" t="s">
        <v>327</v>
      </c>
      <c r="G7" s="97"/>
      <c r="H7" s="41" t="s">
        <v>328</v>
      </c>
      <c r="I7" s="97"/>
      <c r="J7" s="41" t="s">
        <v>329</v>
      </c>
      <c r="K7" s="97"/>
      <c r="L7" s="41" t="s">
        <v>157</v>
      </c>
      <c r="M7" s="97"/>
      <c r="N7" s="116"/>
      <c r="O7" s="41" t="s">
        <v>325</v>
      </c>
      <c r="P7" s="97"/>
      <c r="Q7" s="41" t="s">
        <v>326</v>
      </c>
      <c r="R7" s="97"/>
      <c r="S7" s="41" t="s">
        <v>327</v>
      </c>
      <c r="T7" s="97"/>
      <c r="U7" s="41" t="s">
        <v>328</v>
      </c>
      <c r="V7" s="97"/>
      <c r="W7" s="41" t="s">
        <v>329</v>
      </c>
      <c r="X7" s="97"/>
      <c r="Y7" s="41" t="s">
        <v>157</v>
      </c>
      <c r="Z7" s="97"/>
      <c r="AA7" s="359"/>
      <c r="AB7" s="457" t="s">
        <v>164</v>
      </c>
      <c r="AC7" s="457"/>
      <c r="AD7" s="457"/>
      <c r="AE7" s="457"/>
      <c r="AF7" s="457"/>
      <c r="AG7" s="458"/>
      <c r="AH7" s="306" t="s">
        <v>7</v>
      </c>
      <c r="AI7" s="355"/>
      <c r="AJ7" s="118"/>
      <c r="AK7" s="306" t="s">
        <v>527</v>
      </c>
      <c r="AL7" s="360"/>
      <c r="AM7" s="118"/>
      <c r="AN7" s="247"/>
      <c r="AO7" s="117"/>
      <c r="AP7" s="361" t="s">
        <v>528</v>
      </c>
      <c r="AQ7" s="306" t="s">
        <v>529</v>
      </c>
      <c r="AR7" s="355"/>
      <c r="AS7" s="362"/>
    </row>
    <row r="8" spans="1:46" ht="33" customHeight="1" x14ac:dyDescent="0.3">
      <c r="A8" s="119" t="s">
        <v>21</v>
      </c>
      <c r="B8" s="44" t="s">
        <v>375</v>
      </c>
      <c r="C8" s="44" t="s">
        <v>330</v>
      </c>
      <c r="D8" s="44" t="s">
        <v>375</v>
      </c>
      <c r="E8" s="44" t="s">
        <v>330</v>
      </c>
      <c r="F8" s="44" t="s">
        <v>375</v>
      </c>
      <c r="G8" s="44" t="s">
        <v>330</v>
      </c>
      <c r="H8" s="44" t="s">
        <v>375</v>
      </c>
      <c r="I8" s="44" t="s">
        <v>330</v>
      </c>
      <c r="J8" s="44" t="s">
        <v>375</v>
      </c>
      <c r="K8" s="44" t="s">
        <v>330</v>
      </c>
      <c r="L8" s="44" t="s">
        <v>375</v>
      </c>
      <c r="M8" s="44" t="s">
        <v>330</v>
      </c>
      <c r="N8" s="119" t="s">
        <v>21</v>
      </c>
      <c r="O8" s="44" t="s">
        <v>375</v>
      </c>
      <c r="P8" s="44" t="s">
        <v>330</v>
      </c>
      <c r="Q8" s="44" t="s">
        <v>375</v>
      </c>
      <c r="R8" s="44" t="s">
        <v>330</v>
      </c>
      <c r="S8" s="44" t="s">
        <v>375</v>
      </c>
      <c r="T8" s="44" t="s">
        <v>330</v>
      </c>
      <c r="U8" s="44" t="s">
        <v>375</v>
      </c>
      <c r="V8" s="44" t="s">
        <v>330</v>
      </c>
      <c r="W8" s="44" t="s">
        <v>375</v>
      </c>
      <c r="X8" s="44" t="s">
        <v>330</v>
      </c>
      <c r="Y8" s="44" t="s">
        <v>375</v>
      </c>
      <c r="Z8" s="44" t="s">
        <v>330</v>
      </c>
      <c r="AA8" s="363" t="s">
        <v>21</v>
      </c>
      <c r="AB8" s="248" t="s">
        <v>530</v>
      </c>
      <c r="AC8" s="248" t="s">
        <v>531</v>
      </c>
      <c r="AD8" s="248" t="s">
        <v>532</v>
      </c>
      <c r="AE8" s="248" t="s">
        <v>533</v>
      </c>
      <c r="AF8" s="248" t="s">
        <v>534</v>
      </c>
      <c r="AG8" s="315" t="s">
        <v>324</v>
      </c>
      <c r="AH8" s="315" t="s">
        <v>535</v>
      </c>
      <c r="AI8" s="364" t="s">
        <v>536</v>
      </c>
      <c r="AJ8" s="364" t="s">
        <v>537</v>
      </c>
      <c r="AK8" s="365" t="s">
        <v>538</v>
      </c>
      <c r="AL8" s="253" t="s">
        <v>539</v>
      </c>
      <c r="AM8" s="253" t="s">
        <v>346</v>
      </c>
      <c r="AN8" s="253" t="s">
        <v>540</v>
      </c>
      <c r="AO8" s="366" t="s">
        <v>541</v>
      </c>
      <c r="AP8" s="367" t="s">
        <v>158</v>
      </c>
      <c r="AQ8" s="368" t="s">
        <v>175</v>
      </c>
      <c r="AR8" s="307" t="s">
        <v>170</v>
      </c>
      <c r="AS8" s="368" t="s">
        <v>176</v>
      </c>
    </row>
    <row r="9" spans="1:46" x14ac:dyDescent="0.25">
      <c r="A9" s="95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7"/>
      <c r="M9" s="177"/>
      <c r="N9" s="95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252"/>
      <c r="AA9" s="116"/>
      <c r="AB9" s="238"/>
      <c r="AC9" s="238"/>
      <c r="AD9" s="238"/>
      <c r="AE9" s="238"/>
      <c r="AF9" s="116"/>
      <c r="AG9" s="109"/>
      <c r="AH9" s="251"/>
      <c r="AI9" s="251"/>
      <c r="AJ9" s="109"/>
      <c r="AK9" s="109"/>
      <c r="AL9" s="109"/>
      <c r="AM9" s="109"/>
      <c r="AN9" s="238"/>
      <c r="AO9" s="109"/>
      <c r="AP9" s="120"/>
      <c r="AQ9" s="305"/>
      <c r="AR9" s="305"/>
      <c r="AS9" s="305"/>
      <c r="AT9" s="127"/>
    </row>
    <row r="10" spans="1:46" ht="13" x14ac:dyDescent="0.3">
      <c r="A10" s="94" t="s">
        <v>332</v>
      </c>
      <c r="B10" s="172">
        <f>SUM(B12:B30)</f>
        <v>313228</v>
      </c>
      <c r="C10" s="172">
        <f t="shared" ref="C10:M10" si="0">SUM(C12:C30)</f>
        <v>149452</v>
      </c>
      <c r="D10" s="172">
        <f t="shared" si="0"/>
        <v>219918</v>
      </c>
      <c r="E10" s="172">
        <f t="shared" si="0"/>
        <v>104858</v>
      </c>
      <c r="F10" s="172">
        <f t="shared" si="0"/>
        <v>197615</v>
      </c>
      <c r="G10" s="172">
        <f t="shared" si="0"/>
        <v>95778</v>
      </c>
      <c r="H10" s="172">
        <f t="shared" si="0"/>
        <v>149132</v>
      </c>
      <c r="I10" s="172">
        <f t="shared" si="0"/>
        <v>73808</v>
      </c>
      <c r="J10" s="172">
        <f t="shared" si="0"/>
        <v>109626</v>
      </c>
      <c r="K10" s="172">
        <f t="shared" si="0"/>
        <v>55776</v>
      </c>
      <c r="L10" s="172">
        <f t="shared" si="0"/>
        <v>989519</v>
      </c>
      <c r="M10" s="172">
        <f t="shared" si="0"/>
        <v>479672</v>
      </c>
      <c r="N10" s="94" t="s">
        <v>332</v>
      </c>
      <c r="O10" s="172">
        <f>SUM(O12:O30)</f>
        <v>83110</v>
      </c>
      <c r="P10" s="172">
        <f t="shared" ref="P10:Z10" si="1">SUM(P12:P30)</f>
        <v>37404</v>
      </c>
      <c r="Q10" s="172">
        <f t="shared" si="1"/>
        <v>52154</v>
      </c>
      <c r="R10" s="172">
        <f t="shared" si="1"/>
        <v>22369</v>
      </c>
      <c r="S10" s="172">
        <f t="shared" si="1"/>
        <v>53566</v>
      </c>
      <c r="T10" s="172">
        <f t="shared" si="1"/>
        <v>24610</v>
      </c>
      <c r="U10" s="172">
        <f t="shared" si="1"/>
        <v>34372</v>
      </c>
      <c r="V10" s="172">
        <f t="shared" si="1"/>
        <v>16642</v>
      </c>
      <c r="W10" s="172">
        <f t="shared" si="1"/>
        <v>24178</v>
      </c>
      <c r="X10" s="172">
        <f t="shared" si="1"/>
        <v>12488</v>
      </c>
      <c r="Y10" s="172">
        <f t="shared" si="1"/>
        <v>247380</v>
      </c>
      <c r="Z10" s="172">
        <f t="shared" si="1"/>
        <v>113513</v>
      </c>
      <c r="AA10" s="94" t="s">
        <v>332</v>
      </c>
      <c r="AB10" s="172">
        <f>SUM(AB15:AB30)</f>
        <v>0</v>
      </c>
      <c r="AC10" s="172">
        <f>SUM(AC15:AC30)</f>
        <v>0</v>
      </c>
      <c r="AD10" s="172">
        <f>SUM(AD15:AD30)</f>
        <v>0</v>
      </c>
      <c r="AE10" s="172">
        <f>SUM(AE15:AE30)</f>
        <v>0</v>
      </c>
      <c r="AF10" s="172">
        <f>SUM(AF15:AF30)</f>
        <v>0</v>
      </c>
      <c r="AG10" s="173">
        <f>SUM(AG15:AG31)</f>
        <v>0</v>
      </c>
      <c r="AH10" s="172">
        <f t="shared" ref="AH10:AS10" si="2">SUM(AH12:AH30)</f>
        <v>20544</v>
      </c>
      <c r="AI10" s="172">
        <f t="shared" si="2"/>
        <v>18802</v>
      </c>
      <c r="AJ10" s="172">
        <f t="shared" si="2"/>
        <v>1742</v>
      </c>
      <c r="AK10" s="172">
        <f t="shared" si="2"/>
        <v>7264</v>
      </c>
      <c r="AL10" s="172">
        <f t="shared" si="2"/>
        <v>3886</v>
      </c>
      <c r="AM10" s="172">
        <f t="shared" si="2"/>
        <v>31</v>
      </c>
      <c r="AN10" s="172">
        <f t="shared" si="2"/>
        <v>9751</v>
      </c>
      <c r="AO10" s="172">
        <f t="shared" si="2"/>
        <v>20932</v>
      </c>
      <c r="AP10" s="172">
        <f t="shared" si="2"/>
        <v>1977</v>
      </c>
      <c r="AQ10" s="172">
        <f t="shared" si="2"/>
        <v>5920</v>
      </c>
      <c r="AR10" s="172">
        <f t="shared" si="2"/>
        <v>5787</v>
      </c>
      <c r="AS10" s="172">
        <f t="shared" si="2"/>
        <v>133</v>
      </c>
    </row>
    <row r="11" spans="1:46" ht="10.5" customHeight="1" x14ac:dyDescent="0.25">
      <c r="A11" s="95"/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95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95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</row>
    <row r="12" spans="1:46" ht="15" customHeight="1" x14ac:dyDescent="0.3">
      <c r="A12" s="356" t="s">
        <v>114</v>
      </c>
      <c r="B12" s="174">
        <f>+'Niv1Pub  '!B12+'Niv1Privé '!B12</f>
        <v>31785</v>
      </c>
      <c r="C12" s="174">
        <f>+'Niv1Pub  '!C12+'Niv1Privé '!C12</f>
        <v>15243</v>
      </c>
      <c r="D12" s="174">
        <f>+'Niv1Pub  '!D12+'Niv1Privé '!D12</f>
        <v>27353</v>
      </c>
      <c r="E12" s="174">
        <f>+'Niv1Pub  '!E12+'Niv1Privé '!E12</f>
        <v>13232</v>
      </c>
      <c r="F12" s="174">
        <f>+'Niv1Pub  '!F12+'Niv1Privé '!F12</f>
        <v>28035</v>
      </c>
      <c r="G12" s="174">
        <f>+'Niv1Pub  '!G12+'Niv1Privé '!G12</f>
        <v>13551</v>
      </c>
      <c r="H12" s="174">
        <f>+'Niv1Pub  '!H12+'Niv1Privé '!H12</f>
        <v>25879</v>
      </c>
      <c r="I12" s="174">
        <f>+'Niv1Pub  '!I12+'Niv1Privé '!I12</f>
        <v>12835</v>
      </c>
      <c r="J12" s="174">
        <f>+'Niv1Pub  '!J12+'Niv1Privé '!J12</f>
        <v>22622</v>
      </c>
      <c r="K12" s="174">
        <f>+'Niv1Pub  '!K12+'Niv1Privé '!K12</f>
        <v>11379</v>
      </c>
      <c r="L12" s="178">
        <f t="shared" ref="L12:M15" si="3">++B12+D12+F12+H12+J12</f>
        <v>135674</v>
      </c>
      <c r="M12" s="178">
        <f t="shared" si="3"/>
        <v>66240</v>
      </c>
      <c r="N12" s="95" t="s">
        <v>114</v>
      </c>
      <c r="O12" s="370">
        <f>+'Niv1Pub  '!O12+'Niv1Privé '!O12</f>
        <v>4825</v>
      </c>
      <c r="P12" s="370">
        <f>+'Niv1Pub  '!P12+'Niv1Privé '!P12</f>
        <v>2077</v>
      </c>
      <c r="Q12" s="370">
        <f>+'Niv1Pub  '!Q12+'Niv1Privé '!Q12</f>
        <v>3912</v>
      </c>
      <c r="R12" s="370">
        <f>+'Niv1Pub  '!R12+'Niv1Privé '!R12</f>
        <v>1604</v>
      </c>
      <c r="S12" s="370">
        <f>+'Niv1Pub  '!S12+'Niv1Privé '!S12</f>
        <v>4943</v>
      </c>
      <c r="T12" s="370">
        <f>+'Niv1Pub  '!T12+'Niv1Privé '!T12</f>
        <v>2177</v>
      </c>
      <c r="U12" s="370">
        <f>+'Niv1Pub  '!U12+'Niv1Privé '!U12</f>
        <v>4441</v>
      </c>
      <c r="V12" s="370">
        <f>+'Niv1Pub  '!V12+'Niv1Privé '!V12</f>
        <v>2052</v>
      </c>
      <c r="W12" s="370">
        <f>+'Niv1Pub  '!W12+'Niv1Privé '!W12</f>
        <v>3630</v>
      </c>
      <c r="X12" s="370">
        <f>+'Niv1Pub  '!X12+'Niv1Privé '!X12</f>
        <v>1841</v>
      </c>
      <c r="Y12" s="172">
        <f t="shared" ref="Y12:Z14" si="4">O12+Q12+S12+U12+W12</f>
        <v>21751</v>
      </c>
      <c r="Z12" s="172">
        <f t="shared" si="4"/>
        <v>9751</v>
      </c>
      <c r="AA12" s="372" t="s">
        <v>114</v>
      </c>
      <c r="AB12" s="369"/>
      <c r="AC12" s="369"/>
      <c r="AD12" s="369"/>
      <c r="AE12" s="369"/>
      <c r="AF12" s="369"/>
      <c r="AG12" s="174"/>
      <c r="AH12" s="370">
        <f>+'Niv1Pub  '!AH12+'Niv1Privé '!AH12</f>
        <v>3228</v>
      </c>
      <c r="AI12" s="370">
        <f>+'Niv1Pub  '!AI12+'Niv1Privé '!AI12</f>
        <v>3118</v>
      </c>
      <c r="AJ12" s="370">
        <f>+'Niv1Pub  '!AJ12+'Niv1Privé '!AJ12</f>
        <v>110</v>
      </c>
      <c r="AK12" s="370">
        <f>+'Niv1Pub  '!AK12+'Niv1Privé '!AK12</f>
        <v>1131</v>
      </c>
      <c r="AL12" s="370">
        <f>+'Niv1Pub  '!AL12+'Niv1Privé '!AL12</f>
        <v>110</v>
      </c>
      <c r="AM12" s="370">
        <f>+'Niv1Pub  '!AM12+'Niv1Privé '!AM12</f>
        <v>0</v>
      </c>
      <c r="AN12" s="370">
        <f>+'Niv1Pub  '!AN12+'Niv1Privé '!AN12</f>
        <v>2450</v>
      </c>
      <c r="AO12" s="370">
        <f>+'Niv1Pub  '!AO12+'Niv1Privé '!AO12</f>
        <v>3691</v>
      </c>
      <c r="AP12" s="370">
        <f>+'Niv1Pub  '!AP12+'Niv1Privé '!AP12</f>
        <v>840</v>
      </c>
      <c r="AQ12" s="370">
        <f>+'Niv1Pub  '!AQ12+'Niv1Privé '!AQ12</f>
        <v>459</v>
      </c>
      <c r="AR12" s="370">
        <f>+'Niv1Pub  '!AR12+'Niv1Privé '!AR12</f>
        <v>459</v>
      </c>
      <c r="AS12" s="370">
        <f>+'Niv1Pub  '!AS12+'Niv1Privé '!AS12</f>
        <v>0</v>
      </c>
    </row>
    <row r="13" spans="1:46" ht="15" customHeight="1" x14ac:dyDescent="0.3">
      <c r="A13" s="356" t="s">
        <v>112</v>
      </c>
      <c r="B13" s="174">
        <f>+'Niv1Pub  '!B13+'Niv1Privé '!B13</f>
        <v>18244</v>
      </c>
      <c r="C13" s="174">
        <f>+'Niv1Pub  '!C13+'Niv1Privé '!C13</f>
        <v>8540</v>
      </c>
      <c r="D13" s="174">
        <f>+'Niv1Pub  '!D13+'Niv1Privé '!D13</f>
        <v>14781</v>
      </c>
      <c r="E13" s="174">
        <f>+'Niv1Pub  '!E13+'Niv1Privé '!E13</f>
        <v>7083</v>
      </c>
      <c r="F13" s="174">
        <f>+'Niv1Pub  '!F13+'Niv1Privé '!F13</f>
        <v>14515</v>
      </c>
      <c r="G13" s="174">
        <f>+'Niv1Pub  '!G13+'Niv1Privé '!G13</f>
        <v>7098</v>
      </c>
      <c r="H13" s="174">
        <f>+'Niv1Pub  '!H13+'Niv1Privé '!H13</f>
        <v>12292</v>
      </c>
      <c r="I13" s="174">
        <f>+'Niv1Pub  '!I13+'Niv1Privé '!I13</f>
        <v>6089</v>
      </c>
      <c r="J13" s="174">
        <f>+'Niv1Pub  '!J13+'Niv1Privé '!J13</f>
        <v>10542</v>
      </c>
      <c r="K13" s="174">
        <f>+'Niv1Pub  '!K13+'Niv1Privé '!K13</f>
        <v>5350</v>
      </c>
      <c r="L13" s="178">
        <f t="shared" si="3"/>
        <v>70374</v>
      </c>
      <c r="M13" s="178">
        <f t="shared" si="3"/>
        <v>34160</v>
      </c>
      <c r="N13" s="95" t="s">
        <v>112</v>
      </c>
      <c r="O13" s="370">
        <f>+'Niv1Pub  '!O13+'Niv1Privé '!O13</f>
        <v>3829</v>
      </c>
      <c r="P13" s="370">
        <f>+'Niv1Pub  '!P13+'Niv1Privé '!P13</f>
        <v>1672</v>
      </c>
      <c r="Q13" s="370">
        <f>+'Niv1Pub  '!Q13+'Niv1Privé '!Q13</f>
        <v>3168</v>
      </c>
      <c r="R13" s="370">
        <f>+'Niv1Pub  '!R13+'Niv1Privé '!R13</f>
        <v>1325</v>
      </c>
      <c r="S13" s="370">
        <f>+'Niv1Pub  '!S13+'Niv1Privé '!S13</f>
        <v>3723</v>
      </c>
      <c r="T13" s="370">
        <f>+'Niv1Pub  '!T13+'Niv1Privé '!T13</f>
        <v>1709</v>
      </c>
      <c r="U13" s="370">
        <f>+'Niv1Pub  '!U13+'Niv1Privé '!U13</f>
        <v>2636</v>
      </c>
      <c r="V13" s="370">
        <f>+'Niv1Pub  '!V13+'Niv1Privé '!V13</f>
        <v>1248</v>
      </c>
      <c r="W13" s="370">
        <f>+'Niv1Pub  '!W13+'Niv1Privé '!W13</f>
        <v>2306</v>
      </c>
      <c r="X13" s="370">
        <f>+'Niv1Pub  '!X13+'Niv1Privé '!X13</f>
        <v>1161</v>
      </c>
      <c r="Y13" s="172">
        <f t="shared" si="4"/>
        <v>15662</v>
      </c>
      <c r="Z13" s="172">
        <f t="shared" si="4"/>
        <v>7115</v>
      </c>
      <c r="AA13" s="372" t="s">
        <v>112</v>
      </c>
      <c r="AB13" s="369"/>
      <c r="AC13" s="369"/>
      <c r="AD13" s="369"/>
      <c r="AE13" s="369"/>
      <c r="AF13" s="369"/>
      <c r="AG13" s="174"/>
      <c r="AH13" s="370">
        <f>+'Niv1Pub  '!AH13+'Niv1Privé '!AH13</f>
        <v>1588</v>
      </c>
      <c r="AI13" s="370">
        <f>+'Niv1Pub  '!AI13+'Niv1Privé '!AI13</f>
        <v>1349</v>
      </c>
      <c r="AJ13" s="370">
        <f>+'Niv1Pub  '!AJ13+'Niv1Privé '!AJ13</f>
        <v>239</v>
      </c>
      <c r="AK13" s="370">
        <f>+'Niv1Pub  '!AK13+'Niv1Privé '!AK13</f>
        <v>613</v>
      </c>
      <c r="AL13" s="370">
        <f>+'Niv1Pub  '!AL13+'Niv1Privé '!AL13</f>
        <v>170</v>
      </c>
      <c r="AM13" s="370">
        <f>+'Niv1Pub  '!AM13+'Niv1Privé '!AM13</f>
        <v>0</v>
      </c>
      <c r="AN13" s="370">
        <f>+'Niv1Pub  '!AN13+'Niv1Privé '!AN13</f>
        <v>975</v>
      </c>
      <c r="AO13" s="370">
        <f>+'Niv1Pub  '!AO13+'Niv1Privé '!AO13</f>
        <v>1758</v>
      </c>
      <c r="AP13" s="370">
        <f>+'Niv1Pub  '!AP13+'Niv1Privé '!AP13</f>
        <v>286</v>
      </c>
      <c r="AQ13" s="370">
        <f>+'Niv1Pub  '!AQ13+'Niv1Privé '!AQ13</f>
        <v>339</v>
      </c>
      <c r="AR13" s="370">
        <f>+'Niv1Pub  '!AR13+'Niv1Privé '!AR13</f>
        <v>334</v>
      </c>
      <c r="AS13" s="370">
        <f>+'Niv1Pub  '!AS13+'Niv1Privé '!AS13</f>
        <v>5</v>
      </c>
    </row>
    <row r="14" spans="1:46" ht="15" customHeight="1" x14ac:dyDescent="0.3">
      <c r="A14" s="356" t="s">
        <v>113</v>
      </c>
      <c r="B14" s="174">
        <f>+'Niv1Pub  '!B14+'Niv1Privé '!B14</f>
        <v>13952</v>
      </c>
      <c r="C14" s="174">
        <f>+'Niv1Pub  '!C14+'Niv1Privé '!C14</f>
        <v>6632</v>
      </c>
      <c r="D14" s="174">
        <f>+'Niv1Pub  '!D14+'Niv1Privé '!D14</f>
        <v>11118</v>
      </c>
      <c r="E14" s="174">
        <f>+'Niv1Pub  '!E14+'Niv1Privé '!E14</f>
        <v>5208</v>
      </c>
      <c r="F14" s="174">
        <f>+'Niv1Pub  '!F14+'Niv1Privé '!F14</f>
        <v>11512</v>
      </c>
      <c r="G14" s="174">
        <f>+'Niv1Pub  '!G14+'Niv1Privé '!G14</f>
        <v>5596</v>
      </c>
      <c r="H14" s="174">
        <f>+'Niv1Pub  '!H14+'Niv1Privé '!H14</f>
        <v>9373</v>
      </c>
      <c r="I14" s="174">
        <f>+'Niv1Pub  '!I14+'Niv1Privé '!I14</f>
        <v>4631</v>
      </c>
      <c r="J14" s="174">
        <f>+'Niv1Pub  '!J14+'Niv1Privé '!J14</f>
        <v>6989</v>
      </c>
      <c r="K14" s="174">
        <f>+'Niv1Pub  '!K14+'Niv1Privé '!K14</f>
        <v>3606</v>
      </c>
      <c r="L14" s="178">
        <f t="shared" si="3"/>
        <v>52944</v>
      </c>
      <c r="M14" s="178">
        <f t="shared" si="3"/>
        <v>25673</v>
      </c>
      <c r="N14" s="95" t="s">
        <v>113</v>
      </c>
      <c r="O14" s="370">
        <f>+'Niv1Pub  '!O14+'Niv1Privé '!O14</f>
        <v>3338</v>
      </c>
      <c r="P14" s="370">
        <f>+'Niv1Pub  '!P14+'Niv1Privé '!P14</f>
        <v>1443</v>
      </c>
      <c r="Q14" s="370">
        <f>+'Niv1Pub  '!Q14+'Niv1Privé '!Q14</f>
        <v>2615</v>
      </c>
      <c r="R14" s="370">
        <f>+'Niv1Pub  '!R14+'Niv1Privé '!R14</f>
        <v>1063</v>
      </c>
      <c r="S14" s="370">
        <f>+'Niv1Pub  '!S14+'Niv1Privé '!S14</f>
        <v>3060</v>
      </c>
      <c r="T14" s="370">
        <f>+'Niv1Pub  '!T14+'Niv1Privé '!T14</f>
        <v>1357</v>
      </c>
      <c r="U14" s="370">
        <f>+'Niv1Pub  '!U14+'Niv1Privé '!U14</f>
        <v>2225</v>
      </c>
      <c r="V14" s="370">
        <f>+'Niv1Pub  '!V14+'Niv1Privé '!V14</f>
        <v>1036</v>
      </c>
      <c r="W14" s="370">
        <f>+'Niv1Pub  '!W14+'Niv1Privé '!W14</f>
        <v>1407</v>
      </c>
      <c r="X14" s="370">
        <f>+'Niv1Pub  '!X14+'Niv1Privé '!X14</f>
        <v>733</v>
      </c>
      <c r="Y14" s="172">
        <f t="shared" si="4"/>
        <v>12645</v>
      </c>
      <c r="Z14" s="172">
        <f t="shared" si="4"/>
        <v>5632</v>
      </c>
      <c r="AA14" s="372" t="s">
        <v>113</v>
      </c>
      <c r="AB14" s="369"/>
      <c r="AC14" s="369"/>
      <c r="AD14" s="369"/>
      <c r="AE14" s="369"/>
      <c r="AF14" s="369"/>
      <c r="AG14" s="174"/>
      <c r="AH14" s="370">
        <f>+'Niv1Pub  '!AH14+'Niv1Privé '!AH14</f>
        <v>1461</v>
      </c>
      <c r="AI14" s="370">
        <f>+'Niv1Pub  '!AI14+'Niv1Privé '!AI14</f>
        <v>1336</v>
      </c>
      <c r="AJ14" s="370">
        <f>+'Niv1Pub  '!AJ14+'Niv1Privé '!AJ14</f>
        <v>125</v>
      </c>
      <c r="AK14" s="370">
        <f>+'Niv1Pub  '!AK14+'Niv1Privé '!AK14</f>
        <v>546</v>
      </c>
      <c r="AL14" s="370">
        <f>+'Niv1Pub  '!AL14+'Niv1Privé '!AL14</f>
        <v>82</v>
      </c>
      <c r="AM14" s="370">
        <f>+'Niv1Pub  '!AM14+'Niv1Privé '!AM14</f>
        <v>7</v>
      </c>
      <c r="AN14" s="370">
        <f>+'Niv1Pub  '!AN14+'Niv1Privé '!AN14</f>
        <v>750</v>
      </c>
      <c r="AO14" s="370">
        <f>+'Niv1Pub  '!AO14+'Niv1Privé '!AO14</f>
        <v>1385</v>
      </c>
      <c r="AP14" s="370">
        <f>+'Niv1Pub  '!AP14+'Niv1Privé '!AP14</f>
        <v>141</v>
      </c>
      <c r="AQ14" s="370">
        <f>+'Niv1Pub  '!AQ14+'Niv1Privé '!AQ14</f>
        <v>317</v>
      </c>
      <c r="AR14" s="370">
        <f>+'Niv1Pub  '!AR14+'Niv1Privé '!AR14</f>
        <v>312</v>
      </c>
      <c r="AS14" s="370">
        <f>+'Niv1Pub  '!AS14+'Niv1Privé '!AS14</f>
        <v>5</v>
      </c>
    </row>
    <row r="15" spans="1:46" ht="15" customHeight="1" x14ac:dyDescent="0.3">
      <c r="A15" s="356" t="s">
        <v>107</v>
      </c>
      <c r="B15" s="174">
        <f>+'Niv1Pub  '!B15+'Niv1Privé '!B15</f>
        <v>14771</v>
      </c>
      <c r="C15" s="174">
        <f>+'Niv1Pub  '!C15+'Niv1Privé '!C15</f>
        <v>7050</v>
      </c>
      <c r="D15" s="174">
        <f>+'Niv1Pub  '!D15+'Niv1Privé '!D15</f>
        <v>10002</v>
      </c>
      <c r="E15" s="174">
        <f>+'Niv1Pub  '!E15+'Niv1Privé '!E15</f>
        <v>4700</v>
      </c>
      <c r="F15" s="174">
        <f>+'Niv1Pub  '!F15+'Niv1Privé '!F15</f>
        <v>8743</v>
      </c>
      <c r="G15" s="174">
        <f>+'Niv1Pub  '!G15+'Niv1Privé '!G15</f>
        <v>4245</v>
      </c>
      <c r="H15" s="174">
        <f>+'Niv1Pub  '!H15+'Niv1Privé '!H15</f>
        <v>6038</v>
      </c>
      <c r="I15" s="174">
        <f>+'Niv1Pub  '!I15+'Niv1Privé '!I15</f>
        <v>2955</v>
      </c>
      <c r="J15" s="174">
        <f>+'Niv1Pub  '!J15+'Niv1Privé '!J15</f>
        <v>4319</v>
      </c>
      <c r="K15" s="174">
        <f>+'Niv1Pub  '!K15+'Niv1Privé '!K15</f>
        <v>2201</v>
      </c>
      <c r="L15" s="178">
        <f t="shared" si="3"/>
        <v>43873</v>
      </c>
      <c r="M15" s="178">
        <f t="shared" si="3"/>
        <v>21151</v>
      </c>
      <c r="N15" s="95" t="s">
        <v>107</v>
      </c>
      <c r="O15" s="370">
        <f>+'Niv1Pub  '!O15+'Niv1Privé '!O15</f>
        <v>4219</v>
      </c>
      <c r="P15" s="370">
        <f>+'Niv1Pub  '!P15+'Niv1Privé '!P15</f>
        <v>1936</v>
      </c>
      <c r="Q15" s="370">
        <f>+'Niv1Pub  '!Q15+'Niv1Privé '!Q15</f>
        <v>2643</v>
      </c>
      <c r="R15" s="370">
        <f>+'Niv1Pub  '!R15+'Niv1Privé '!R15</f>
        <v>1117</v>
      </c>
      <c r="S15" s="370">
        <f>+'Niv1Pub  '!S15+'Niv1Privé '!S15</f>
        <v>2432</v>
      </c>
      <c r="T15" s="370">
        <f>+'Niv1Pub  '!T15+'Niv1Privé '!T15</f>
        <v>1139</v>
      </c>
      <c r="U15" s="370">
        <f>+'Niv1Pub  '!U15+'Niv1Privé '!U15</f>
        <v>1525</v>
      </c>
      <c r="V15" s="370">
        <f>+'Niv1Pub  '!V15+'Niv1Privé '!V15</f>
        <v>743</v>
      </c>
      <c r="W15" s="370">
        <f>+'Niv1Pub  '!W15+'Niv1Privé '!W15</f>
        <v>1099</v>
      </c>
      <c r="X15" s="370">
        <f>+'Niv1Pub  '!X15+'Niv1Privé '!X15</f>
        <v>554</v>
      </c>
      <c r="Y15" s="172">
        <f t="shared" ref="Y15:Z30" si="5">O15+Q15+S15+U15+W15</f>
        <v>11918</v>
      </c>
      <c r="Z15" s="172">
        <f t="shared" si="5"/>
        <v>5489</v>
      </c>
      <c r="AA15" s="95" t="s">
        <v>107</v>
      </c>
      <c r="AB15" s="369"/>
      <c r="AC15" s="369"/>
      <c r="AD15" s="369"/>
      <c r="AE15" s="369"/>
      <c r="AF15" s="369"/>
      <c r="AG15" s="174"/>
      <c r="AH15" s="370">
        <f>+'Niv1Pub  '!AH15+'Niv1Privé '!AH15</f>
        <v>843</v>
      </c>
      <c r="AI15" s="370">
        <f>+'Niv1Pub  '!AI15+'Niv1Privé '!AI15</f>
        <v>778</v>
      </c>
      <c r="AJ15" s="370">
        <f>+'Niv1Pub  '!AJ15+'Niv1Privé '!AJ15</f>
        <v>65</v>
      </c>
      <c r="AK15" s="370">
        <f>+'Niv1Pub  '!AK15+'Niv1Privé '!AK15</f>
        <v>287</v>
      </c>
      <c r="AL15" s="370">
        <f>+'Niv1Pub  '!AL15+'Niv1Privé '!AL15</f>
        <v>167</v>
      </c>
      <c r="AM15" s="370">
        <f>+'Niv1Pub  '!AM15+'Niv1Privé '!AM15</f>
        <v>0</v>
      </c>
      <c r="AN15" s="370">
        <f>+'Niv1Pub  '!AN15+'Niv1Privé '!AN15</f>
        <v>347</v>
      </c>
      <c r="AO15" s="370">
        <f>+'Niv1Pub  '!AO15+'Niv1Privé '!AO15</f>
        <v>801</v>
      </c>
      <c r="AP15" s="370">
        <f>+'Niv1Pub  '!AP15+'Niv1Privé '!AP15</f>
        <v>43</v>
      </c>
      <c r="AQ15" s="370">
        <f>+'Niv1Pub  '!AQ15+'Niv1Privé '!AQ15</f>
        <v>282</v>
      </c>
      <c r="AR15" s="370">
        <f>+'Niv1Pub  '!AR15+'Niv1Privé '!AR15</f>
        <v>269</v>
      </c>
      <c r="AS15" s="370">
        <f>+'Niv1Pub  '!AS15+'Niv1Privé '!AS15</f>
        <v>13</v>
      </c>
    </row>
    <row r="16" spans="1:46" ht="15" customHeight="1" x14ac:dyDescent="0.3">
      <c r="A16" s="356" t="s">
        <v>108</v>
      </c>
      <c r="B16" s="174">
        <f>+'Niv1Pub  '!B16+'Niv1Privé '!B16</f>
        <v>15077</v>
      </c>
      <c r="C16" s="174">
        <f>+'Niv1Pub  '!C16+'Niv1Privé '!C16</f>
        <v>7143</v>
      </c>
      <c r="D16" s="174">
        <f>+'Niv1Pub  '!D16+'Niv1Privé '!D16</f>
        <v>12488</v>
      </c>
      <c r="E16" s="174">
        <f>+'Niv1Pub  '!E16+'Niv1Privé '!E16</f>
        <v>5925</v>
      </c>
      <c r="F16" s="174">
        <f>+'Niv1Pub  '!F16+'Niv1Privé '!F16</f>
        <v>12188</v>
      </c>
      <c r="G16" s="174">
        <f>+'Niv1Pub  '!G16+'Niv1Privé '!G16</f>
        <v>5922</v>
      </c>
      <c r="H16" s="174">
        <f>+'Niv1Pub  '!H16+'Niv1Privé '!H16</f>
        <v>9712</v>
      </c>
      <c r="I16" s="174">
        <f>+'Niv1Pub  '!I16+'Niv1Privé '!I16</f>
        <v>4727</v>
      </c>
      <c r="J16" s="174">
        <f>+'Niv1Pub  '!J16+'Niv1Privé '!J16</f>
        <v>7856</v>
      </c>
      <c r="K16" s="174">
        <f>+'Niv1Pub  '!K16+'Niv1Privé '!K16</f>
        <v>4075</v>
      </c>
      <c r="L16" s="178">
        <f t="shared" ref="L16:M30" si="6">++B16+D16+F16+H16+J16</f>
        <v>57321</v>
      </c>
      <c r="M16" s="178">
        <f t="shared" si="6"/>
        <v>27792</v>
      </c>
      <c r="N16" s="95" t="s">
        <v>108</v>
      </c>
      <c r="O16" s="370">
        <f>+'Niv1Pub  '!O16+'Niv1Privé '!O16</f>
        <v>3007</v>
      </c>
      <c r="P16" s="370">
        <f>+'Niv1Pub  '!P16+'Niv1Privé '!P16</f>
        <v>1315</v>
      </c>
      <c r="Q16" s="370">
        <f>+'Niv1Pub  '!Q16+'Niv1Privé '!Q16</f>
        <v>2910</v>
      </c>
      <c r="R16" s="370">
        <f>+'Niv1Pub  '!R16+'Niv1Privé '!R16</f>
        <v>1190</v>
      </c>
      <c r="S16" s="370">
        <f>+'Niv1Pub  '!S16+'Niv1Privé '!S16</f>
        <v>3433</v>
      </c>
      <c r="T16" s="370">
        <f>+'Niv1Pub  '!T16+'Niv1Privé '!T16</f>
        <v>1575</v>
      </c>
      <c r="U16" s="370">
        <f>+'Niv1Pub  '!U16+'Niv1Privé '!U16</f>
        <v>2285</v>
      </c>
      <c r="V16" s="370">
        <f>+'Niv1Pub  '!V16+'Niv1Privé '!V16</f>
        <v>1090</v>
      </c>
      <c r="W16" s="370">
        <f>+'Niv1Pub  '!W16+'Niv1Privé '!W16</f>
        <v>1971</v>
      </c>
      <c r="X16" s="370">
        <f>+'Niv1Pub  '!X16+'Niv1Privé '!X16</f>
        <v>994</v>
      </c>
      <c r="Y16" s="172">
        <f t="shared" si="5"/>
        <v>13606</v>
      </c>
      <c r="Z16" s="172">
        <f t="shared" si="5"/>
        <v>6164</v>
      </c>
      <c r="AA16" s="95" t="s">
        <v>108</v>
      </c>
      <c r="AB16" s="369"/>
      <c r="AC16" s="369"/>
      <c r="AD16" s="369"/>
      <c r="AE16" s="369"/>
      <c r="AF16" s="369"/>
      <c r="AG16" s="174"/>
      <c r="AH16" s="370">
        <f>+'Niv1Pub  '!AH16+'Niv1Privé '!AH16</f>
        <v>1446</v>
      </c>
      <c r="AI16" s="370">
        <f>+'Niv1Pub  '!AI16+'Niv1Privé '!AI16</f>
        <v>1365</v>
      </c>
      <c r="AJ16" s="370">
        <f>+'Niv1Pub  '!AJ16+'Niv1Privé '!AJ16</f>
        <v>81</v>
      </c>
      <c r="AK16" s="370">
        <f>+'Niv1Pub  '!AK16+'Niv1Privé '!AK16</f>
        <v>525</v>
      </c>
      <c r="AL16" s="370">
        <f>+'Niv1Pub  '!AL16+'Niv1Privé '!AL16</f>
        <v>198</v>
      </c>
      <c r="AM16" s="370">
        <f>+'Niv1Pub  '!AM16+'Niv1Privé '!AM16</f>
        <v>0</v>
      </c>
      <c r="AN16" s="370">
        <f>+'Niv1Pub  '!AN16+'Niv1Privé '!AN16</f>
        <v>673</v>
      </c>
      <c r="AO16" s="370">
        <f>+'Niv1Pub  '!AO16+'Niv1Privé '!AO16</f>
        <v>1396</v>
      </c>
      <c r="AP16" s="370">
        <f>+'Niv1Pub  '!AP16+'Niv1Privé '!AP16</f>
        <v>143</v>
      </c>
      <c r="AQ16" s="370">
        <f>+'Niv1Pub  '!AQ16+'Niv1Privé '!AQ16</f>
        <v>365</v>
      </c>
      <c r="AR16" s="370">
        <f>+'Niv1Pub  '!AR16+'Niv1Privé '!AR16</f>
        <v>365</v>
      </c>
      <c r="AS16" s="370">
        <f>+'Niv1Pub  '!AS16+'Niv1Privé '!AS16</f>
        <v>0</v>
      </c>
    </row>
    <row r="17" spans="1:45" ht="15" customHeight="1" x14ac:dyDescent="0.3">
      <c r="A17" s="356" t="s">
        <v>109</v>
      </c>
      <c r="B17" s="174">
        <f>+'Niv1Pub  '!B17+'Niv1Privé '!B17</f>
        <v>9747</v>
      </c>
      <c r="C17" s="174">
        <f>+'Niv1Pub  '!C17+'Niv1Privé '!C17</f>
        <v>4608</v>
      </c>
      <c r="D17" s="174">
        <f>+'Niv1Pub  '!D17+'Niv1Privé '!D17</f>
        <v>7328</v>
      </c>
      <c r="E17" s="174">
        <f>+'Niv1Pub  '!E17+'Niv1Privé '!E17</f>
        <v>3503</v>
      </c>
      <c r="F17" s="174">
        <f>+'Niv1Pub  '!F17+'Niv1Privé '!F17</f>
        <v>7617</v>
      </c>
      <c r="G17" s="174">
        <f>+'Niv1Pub  '!G17+'Niv1Privé '!G17</f>
        <v>3665</v>
      </c>
      <c r="H17" s="174">
        <f>+'Niv1Pub  '!H17+'Niv1Privé '!H17</f>
        <v>4898</v>
      </c>
      <c r="I17" s="174">
        <f>+'Niv1Pub  '!I17+'Niv1Privé '!I17</f>
        <v>2501</v>
      </c>
      <c r="J17" s="174">
        <f>+'Niv1Pub  '!J17+'Niv1Privé '!J17</f>
        <v>3006</v>
      </c>
      <c r="K17" s="174">
        <f>+'Niv1Pub  '!K17+'Niv1Privé '!K17</f>
        <v>1596</v>
      </c>
      <c r="L17" s="178">
        <f t="shared" si="6"/>
        <v>32596</v>
      </c>
      <c r="M17" s="178">
        <f t="shared" si="6"/>
        <v>15873</v>
      </c>
      <c r="N17" s="95" t="s">
        <v>109</v>
      </c>
      <c r="O17" s="370">
        <f>+'Niv1Pub  '!O17+'Niv1Privé '!O17</f>
        <v>2791</v>
      </c>
      <c r="P17" s="370">
        <f>+'Niv1Pub  '!P17+'Niv1Privé '!P17</f>
        <v>1256</v>
      </c>
      <c r="Q17" s="370">
        <f>+'Niv1Pub  '!Q17+'Niv1Privé '!Q17</f>
        <v>1943</v>
      </c>
      <c r="R17" s="370">
        <f>+'Niv1Pub  '!R17+'Niv1Privé '!R17</f>
        <v>803</v>
      </c>
      <c r="S17" s="370">
        <f>+'Niv1Pub  '!S17+'Niv1Privé '!S17</f>
        <v>2279</v>
      </c>
      <c r="T17" s="370">
        <f>+'Niv1Pub  '!T17+'Niv1Privé '!T17</f>
        <v>1085</v>
      </c>
      <c r="U17" s="370">
        <f>+'Niv1Pub  '!U17+'Niv1Privé '!U17</f>
        <v>1215</v>
      </c>
      <c r="V17" s="370">
        <f>+'Niv1Pub  '!V17+'Niv1Privé '!V17</f>
        <v>634</v>
      </c>
      <c r="W17" s="370">
        <f>+'Niv1Pub  '!W17+'Niv1Privé '!W17</f>
        <v>493</v>
      </c>
      <c r="X17" s="370">
        <f>+'Niv1Pub  '!X17+'Niv1Privé '!X17</f>
        <v>267</v>
      </c>
      <c r="Y17" s="172">
        <f t="shared" si="5"/>
        <v>8721</v>
      </c>
      <c r="Z17" s="172">
        <f t="shared" si="5"/>
        <v>4045</v>
      </c>
      <c r="AA17" s="95" t="s">
        <v>109</v>
      </c>
      <c r="AB17" s="369"/>
      <c r="AC17" s="369"/>
      <c r="AD17" s="369"/>
      <c r="AE17" s="369"/>
      <c r="AF17" s="369"/>
      <c r="AG17" s="174"/>
      <c r="AH17" s="370">
        <f>+'Niv1Pub  '!AH17+'Niv1Privé '!AH17</f>
        <v>685</v>
      </c>
      <c r="AI17" s="370">
        <f>+'Niv1Pub  '!AI17+'Niv1Privé '!AI17</f>
        <v>626</v>
      </c>
      <c r="AJ17" s="370">
        <f>+'Niv1Pub  '!AJ17+'Niv1Privé '!AJ17</f>
        <v>59</v>
      </c>
      <c r="AK17" s="370">
        <f>+'Niv1Pub  '!AK17+'Niv1Privé '!AK17</f>
        <v>173</v>
      </c>
      <c r="AL17" s="370">
        <f>+'Niv1Pub  '!AL17+'Niv1Privé '!AL17</f>
        <v>126</v>
      </c>
      <c r="AM17" s="370">
        <f>+'Niv1Pub  '!AM17+'Niv1Privé '!AM17</f>
        <v>4</v>
      </c>
      <c r="AN17" s="370">
        <f>+'Niv1Pub  '!AN17+'Niv1Privé '!AN17</f>
        <v>347</v>
      </c>
      <c r="AO17" s="370">
        <f>+'Niv1Pub  '!AO17+'Niv1Privé '!AO17</f>
        <v>650</v>
      </c>
      <c r="AP17" s="370">
        <f>+'Niv1Pub  '!AP17+'Niv1Privé '!AP17</f>
        <v>26</v>
      </c>
      <c r="AQ17" s="370">
        <f>+'Niv1Pub  '!AQ17+'Niv1Privé '!AQ17</f>
        <v>212</v>
      </c>
      <c r="AR17" s="370">
        <f>+'Niv1Pub  '!AR17+'Niv1Privé '!AR17</f>
        <v>207</v>
      </c>
      <c r="AS17" s="370">
        <f>+'Niv1Pub  '!AS17+'Niv1Privé '!AS17</f>
        <v>5</v>
      </c>
    </row>
    <row r="18" spans="1:45" ht="15" customHeight="1" x14ac:dyDescent="0.3">
      <c r="A18" s="356" t="s">
        <v>110</v>
      </c>
      <c r="B18" s="174">
        <f>+'Niv1Pub  '!B18+'Niv1Privé '!B18</f>
        <v>11941</v>
      </c>
      <c r="C18" s="174">
        <f>+'Niv1Pub  '!C18+'Niv1Privé '!C18</f>
        <v>5658</v>
      </c>
      <c r="D18" s="174">
        <f>+'Niv1Pub  '!D18+'Niv1Privé '!D18</f>
        <v>8979</v>
      </c>
      <c r="E18" s="174">
        <f>+'Niv1Pub  '!E18+'Niv1Privé '!E18</f>
        <v>4271</v>
      </c>
      <c r="F18" s="174">
        <f>+'Niv1Pub  '!F18+'Niv1Privé '!F18</f>
        <v>7850</v>
      </c>
      <c r="G18" s="174">
        <f>+'Niv1Pub  '!G18+'Niv1Privé '!G18</f>
        <v>3797</v>
      </c>
      <c r="H18" s="174">
        <f>+'Niv1Pub  '!H18+'Niv1Privé '!H18</f>
        <v>5384</v>
      </c>
      <c r="I18" s="174">
        <f>+'Niv1Pub  '!I18+'Niv1Privé '!I18</f>
        <v>2723</v>
      </c>
      <c r="J18" s="174">
        <f>+'Niv1Pub  '!J18+'Niv1Privé '!J18</f>
        <v>3539</v>
      </c>
      <c r="K18" s="174">
        <f>+'Niv1Pub  '!K18+'Niv1Privé '!K18</f>
        <v>1837</v>
      </c>
      <c r="L18" s="178">
        <f t="shared" si="6"/>
        <v>37693</v>
      </c>
      <c r="M18" s="178">
        <f t="shared" si="6"/>
        <v>18286</v>
      </c>
      <c r="N18" s="95" t="s">
        <v>110</v>
      </c>
      <c r="O18" s="370">
        <f>+'Niv1Pub  '!O18+'Niv1Privé '!O18</f>
        <v>3990</v>
      </c>
      <c r="P18" s="370">
        <f>+'Niv1Pub  '!P18+'Niv1Privé '!P18</f>
        <v>1776</v>
      </c>
      <c r="Q18" s="370">
        <f>+'Niv1Pub  '!Q18+'Niv1Privé '!Q18</f>
        <v>2768</v>
      </c>
      <c r="R18" s="370">
        <f>+'Niv1Pub  '!R18+'Niv1Privé '!R18</f>
        <v>1169</v>
      </c>
      <c r="S18" s="370">
        <f>+'Niv1Pub  '!S18+'Niv1Privé '!S18</f>
        <v>2651</v>
      </c>
      <c r="T18" s="370">
        <f>+'Niv1Pub  '!T18+'Niv1Privé '!T18</f>
        <v>1184</v>
      </c>
      <c r="U18" s="370">
        <f>+'Niv1Pub  '!U18+'Niv1Privé '!U18</f>
        <v>1541</v>
      </c>
      <c r="V18" s="370">
        <f>+'Niv1Pub  '!V18+'Niv1Privé '!V18</f>
        <v>786</v>
      </c>
      <c r="W18" s="370">
        <f>+'Niv1Pub  '!W18+'Niv1Privé '!W18</f>
        <v>939</v>
      </c>
      <c r="X18" s="370">
        <f>+'Niv1Pub  '!X18+'Niv1Privé '!X18</f>
        <v>496</v>
      </c>
      <c r="Y18" s="172">
        <f t="shared" si="5"/>
        <v>11889</v>
      </c>
      <c r="Z18" s="172">
        <f t="shared" si="5"/>
        <v>5411</v>
      </c>
      <c r="AA18" s="95" t="s">
        <v>110</v>
      </c>
      <c r="AB18" s="369"/>
      <c r="AC18" s="369"/>
      <c r="AD18" s="369"/>
      <c r="AE18" s="369"/>
      <c r="AF18" s="369"/>
      <c r="AG18" s="174"/>
      <c r="AH18" s="370">
        <f>+'Niv1Pub  '!AH18+'Niv1Privé '!AH18</f>
        <v>809</v>
      </c>
      <c r="AI18" s="370">
        <f>+'Niv1Pub  '!AI18+'Niv1Privé '!AI18</f>
        <v>768</v>
      </c>
      <c r="AJ18" s="370">
        <f>+'Niv1Pub  '!AJ18+'Niv1Privé '!AJ18</f>
        <v>41</v>
      </c>
      <c r="AK18" s="370">
        <f>+'Niv1Pub  '!AK18+'Niv1Privé '!AK18</f>
        <v>333</v>
      </c>
      <c r="AL18" s="370">
        <f>+'Niv1Pub  '!AL18+'Niv1Privé '!AL18</f>
        <v>294</v>
      </c>
      <c r="AM18" s="370">
        <f>+'Niv1Pub  '!AM18+'Niv1Privé '!AM18</f>
        <v>0</v>
      </c>
      <c r="AN18" s="370">
        <f>+'Niv1Pub  '!AN18+'Niv1Privé '!AN18</f>
        <v>167</v>
      </c>
      <c r="AO18" s="370">
        <f>+'Niv1Pub  '!AO18+'Niv1Privé '!AO18</f>
        <v>794</v>
      </c>
      <c r="AP18" s="370">
        <f>+'Niv1Pub  '!AP18+'Niv1Privé '!AP18</f>
        <v>9</v>
      </c>
      <c r="AQ18" s="370">
        <f>+'Niv1Pub  '!AQ18+'Niv1Privé '!AQ18</f>
        <v>303</v>
      </c>
      <c r="AR18" s="370">
        <f>+'Niv1Pub  '!AR18+'Niv1Privé '!AR18</f>
        <v>302</v>
      </c>
      <c r="AS18" s="370">
        <f>+'Niv1Pub  '!AS18+'Niv1Privé '!AS18</f>
        <v>1</v>
      </c>
    </row>
    <row r="19" spans="1:45" ht="15" customHeight="1" x14ac:dyDescent="0.3">
      <c r="A19" s="356" t="s">
        <v>111</v>
      </c>
      <c r="B19" s="174">
        <f>+'Niv1Pub  '!B19+'Niv1Privé '!B19</f>
        <v>9772</v>
      </c>
      <c r="C19" s="174">
        <f>+'Niv1Pub  '!C19+'Niv1Privé '!C19</f>
        <v>4640</v>
      </c>
      <c r="D19" s="174">
        <f>+'Niv1Pub  '!D19+'Niv1Privé '!D19</f>
        <v>6633</v>
      </c>
      <c r="E19" s="174">
        <f>+'Niv1Pub  '!E19+'Niv1Privé '!E19</f>
        <v>3157</v>
      </c>
      <c r="F19" s="174">
        <f>+'Niv1Pub  '!F19+'Niv1Privé '!F19</f>
        <v>5274</v>
      </c>
      <c r="G19" s="174">
        <f>+'Niv1Pub  '!G19+'Niv1Privé '!G19</f>
        <v>2535</v>
      </c>
      <c r="H19" s="174">
        <f>+'Niv1Pub  '!H19+'Niv1Privé '!H19</f>
        <v>3283</v>
      </c>
      <c r="I19" s="174">
        <f>+'Niv1Pub  '!I19+'Niv1Privé '!I19</f>
        <v>1637</v>
      </c>
      <c r="J19" s="174">
        <f>+'Niv1Pub  '!J19+'Niv1Privé '!J19</f>
        <v>2300</v>
      </c>
      <c r="K19" s="174">
        <f>+'Niv1Pub  '!K19+'Niv1Privé '!K19</f>
        <v>1191</v>
      </c>
      <c r="L19" s="178">
        <f t="shared" si="6"/>
        <v>27262</v>
      </c>
      <c r="M19" s="178">
        <f t="shared" si="6"/>
        <v>13160</v>
      </c>
      <c r="N19" s="95" t="s">
        <v>111</v>
      </c>
      <c r="O19" s="370">
        <f>+'Niv1Pub  '!O19+'Niv1Privé '!O19</f>
        <v>2872</v>
      </c>
      <c r="P19" s="370">
        <f>+'Niv1Pub  '!P19+'Niv1Privé '!P19</f>
        <v>1297</v>
      </c>
      <c r="Q19" s="370">
        <f>+'Niv1Pub  '!Q19+'Niv1Privé '!Q19</f>
        <v>1750</v>
      </c>
      <c r="R19" s="370">
        <f>+'Niv1Pub  '!R19+'Niv1Privé '!R19</f>
        <v>768</v>
      </c>
      <c r="S19" s="370">
        <f>+'Niv1Pub  '!S19+'Niv1Privé '!S19</f>
        <v>1604</v>
      </c>
      <c r="T19" s="370">
        <f>+'Niv1Pub  '!T19+'Niv1Privé '!T19</f>
        <v>758</v>
      </c>
      <c r="U19" s="370">
        <f>+'Niv1Pub  '!U19+'Niv1Privé '!U19</f>
        <v>798</v>
      </c>
      <c r="V19" s="370">
        <f>+'Niv1Pub  '!V19+'Niv1Privé '!V19</f>
        <v>394</v>
      </c>
      <c r="W19" s="370">
        <f>+'Niv1Pub  '!W19+'Niv1Privé '!W19</f>
        <v>707</v>
      </c>
      <c r="X19" s="370">
        <f>+'Niv1Pub  '!X19+'Niv1Privé '!X19</f>
        <v>386</v>
      </c>
      <c r="Y19" s="172">
        <f t="shared" si="5"/>
        <v>7731</v>
      </c>
      <c r="Z19" s="172">
        <f t="shared" si="5"/>
        <v>3603</v>
      </c>
      <c r="AA19" s="95" t="s">
        <v>111</v>
      </c>
      <c r="AB19" s="369"/>
      <c r="AC19" s="369"/>
      <c r="AD19" s="369"/>
      <c r="AE19" s="369"/>
      <c r="AF19" s="369"/>
      <c r="AG19" s="174"/>
      <c r="AH19" s="370">
        <f>+'Niv1Pub  '!AH19+'Niv1Privé '!AH19</f>
        <v>550</v>
      </c>
      <c r="AI19" s="370">
        <f>+'Niv1Pub  '!AI19+'Niv1Privé '!AI19</f>
        <v>520</v>
      </c>
      <c r="AJ19" s="370">
        <f>+'Niv1Pub  '!AJ19+'Niv1Privé '!AJ19</f>
        <v>30</v>
      </c>
      <c r="AK19" s="370">
        <f>+'Niv1Pub  '!AK19+'Niv1Privé '!AK19</f>
        <v>185</v>
      </c>
      <c r="AL19" s="370">
        <f>+'Niv1Pub  '!AL19+'Niv1Privé '!AL19</f>
        <v>137</v>
      </c>
      <c r="AM19" s="370">
        <f>+'Niv1Pub  '!AM19+'Niv1Privé '!AM19</f>
        <v>0</v>
      </c>
      <c r="AN19" s="370">
        <f>+'Niv1Pub  '!AN19+'Niv1Privé '!AN19</f>
        <v>190</v>
      </c>
      <c r="AO19" s="370">
        <f>+'Niv1Pub  '!AO19+'Niv1Privé '!AO19</f>
        <v>512</v>
      </c>
      <c r="AP19" s="370">
        <f>+'Niv1Pub  '!AP19+'Niv1Privé '!AP19</f>
        <v>23</v>
      </c>
      <c r="AQ19" s="370">
        <f>+'Niv1Pub  '!AQ19+'Niv1Privé '!AQ19</f>
        <v>223</v>
      </c>
      <c r="AR19" s="370">
        <f>+'Niv1Pub  '!AR19+'Niv1Privé '!AR19</f>
        <v>209</v>
      </c>
      <c r="AS19" s="370">
        <f>+'Niv1Pub  '!AS19+'Niv1Privé '!AS19</f>
        <v>14</v>
      </c>
    </row>
    <row r="20" spans="1:45" ht="15" customHeight="1" x14ac:dyDescent="0.3">
      <c r="A20" s="356" t="s">
        <v>115</v>
      </c>
      <c r="B20" s="174">
        <f>+'Niv1Pub  '!B20+'Niv1Privé '!B20</f>
        <v>21442</v>
      </c>
      <c r="C20" s="174">
        <f>+'Niv1Pub  '!C20+'Niv1Privé '!C20</f>
        <v>10194</v>
      </c>
      <c r="D20" s="174">
        <f>+'Niv1Pub  '!D20+'Niv1Privé '!D20</f>
        <v>13683</v>
      </c>
      <c r="E20" s="174">
        <f>+'Niv1Pub  '!E20+'Niv1Privé '!E20</f>
        <v>6427</v>
      </c>
      <c r="F20" s="174">
        <f>+'Niv1Pub  '!F20+'Niv1Privé '!F20</f>
        <v>11313</v>
      </c>
      <c r="G20" s="174">
        <f>+'Niv1Pub  '!G20+'Niv1Privé '!G20</f>
        <v>5471</v>
      </c>
      <c r="H20" s="174">
        <f>+'Niv1Pub  '!H20+'Niv1Privé '!H20</f>
        <v>7573</v>
      </c>
      <c r="I20" s="174">
        <f>+'Niv1Pub  '!I20+'Niv1Privé '!I20</f>
        <v>3689</v>
      </c>
      <c r="J20" s="174">
        <f>+'Niv1Pub  '!J20+'Niv1Privé '!J20</f>
        <v>4704</v>
      </c>
      <c r="K20" s="174">
        <f>+'Niv1Pub  '!K20+'Niv1Privé '!K20</f>
        <v>2286</v>
      </c>
      <c r="L20" s="178">
        <f t="shared" si="6"/>
        <v>58715</v>
      </c>
      <c r="M20" s="178">
        <f t="shared" si="6"/>
        <v>28067</v>
      </c>
      <c r="N20" s="95" t="s">
        <v>115</v>
      </c>
      <c r="O20" s="370">
        <f>+'Niv1Pub  '!O20+'Niv1Privé '!O20</f>
        <v>7541</v>
      </c>
      <c r="P20" s="370">
        <f>+'Niv1Pub  '!P20+'Niv1Privé '!P20</f>
        <v>3451</v>
      </c>
      <c r="Q20" s="370">
        <f>+'Niv1Pub  '!Q20+'Niv1Privé '!Q20</f>
        <v>3564</v>
      </c>
      <c r="R20" s="370">
        <f>+'Niv1Pub  '!R20+'Niv1Privé '!R20</f>
        <v>1585</v>
      </c>
      <c r="S20" s="370">
        <f>+'Niv1Pub  '!S20+'Niv1Privé '!S20</f>
        <v>3554</v>
      </c>
      <c r="T20" s="370">
        <f>+'Niv1Pub  '!T20+'Niv1Privé '!T20</f>
        <v>1656</v>
      </c>
      <c r="U20" s="370">
        <f>+'Niv1Pub  '!U20+'Niv1Privé '!U20</f>
        <v>1849</v>
      </c>
      <c r="V20" s="370">
        <f>+'Niv1Pub  '!V20+'Niv1Privé '!V20</f>
        <v>904</v>
      </c>
      <c r="W20" s="370">
        <f>+'Niv1Pub  '!W20+'Niv1Privé '!W20</f>
        <v>1206</v>
      </c>
      <c r="X20" s="370">
        <f>+'Niv1Pub  '!X20+'Niv1Privé '!X20</f>
        <v>617</v>
      </c>
      <c r="Y20" s="172">
        <f t="shared" si="5"/>
        <v>17714</v>
      </c>
      <c r="Z20" s="172">
        <f t="shared" si="5"/>
        <v>8213</v>
      </c>
      <c r="AA20" s="95" t="s">
        <v>115</v>
      </c>
      <c r="AB20" s="369"/>
      <c r="AC20" s="369"/>
      <c r="AD20" s="369"/>
      <c r="AE20" s="369"/>
      <c r="AF20" s="369"/>
      <c r="AG20" s="174"/>
      <c r="AH20" s="370">
        <f>+'Niv1Pub  '!AH20+'Niv1Privé '!AH20</f>
        <v>933</v>
      </c>
      <c r="AI20" s="370">
        <f>+'Niv1Pub  '!AI20+'Niv1Privé '!AI20</f>
        <v>777</v>
      </c>
      <c r="AJ20" s="370">
        <f>+'Niv1Pub  '!AJ20+'Niv1Privé '!AJ20</f>
        <v>156</v>
      </c>
      <c r="AK20" s="370">
        <f>+'Niv1Pub  '!AK20+'Niv1Privé '!AK20</f>
        <v>326</v>
      </c>
      <c r="AL20" s="370">
        <f>+'Niv1Pub  '!AL20+'Niv1Privé '!AL20</f>
        <v>297</v>
      </c>
      <c r="AM20" s="370">
        <f>+'Niv1Pub  '!AM20+'Niv1Privé '!AM20</f>
        <v>1</v>
      </c>
      <c r="AN20" s="370">
        <f>+'Niv1Pub  '!AN20+'Niv1Privé '!AN20</f>
        <v>353</v>
      </c>
      <c r="AO20" s="370">
        <f>+'Niv1Pub  '!AO20+'Niv1Privé '!AO20</f>
        <v>977</v>
      </c>
      <c r="AP20" s="370">
        <f>+'Niv1Pub  '!AP20+'Niv1Privé '!AP20</f>
        <v>17</v>
      </c>
      <c r="AQ20" s="370">
        <f>+'Niv1Pub  '!AQ20+'Niv1Privé '!AQ20</f>
        <v>356</v>
      </c>
      <c r="AR20" s="370">
        <f>+'Niv1Pub  '!AR20+'Niv1Privé '!AR20</f>
        <v>356</v>
      </c>
      <c r="AS20" s="370">
        <f>+'Niv1Pub  '!AS20+'Niv1Privé '!AS20</f>
        <v>0</v>
      </c>
    </row>
    <row r="21" spans="1:45" ht="15" customHeight="1" x14ac:dyDescent="0.3">
      <c r="A21" s="356" t="s">
        <v>116</v>
      </c>
      <c r="B21" s="174">
        <f>+'Niv1Pub  '!B21+'Niv1Privé '!B21</f>
        <v>8166</v>
      </c>
      <c r="C21" s="174">
        <f>+'Niv1Pub  '!C21+'Niv1Privé '!C21</f>
        <v>3912</v>
      </c>
      <c r="D21" s="174">
        <f>+'Niv1Pub  '!D21+'Niv1Privé '!D21</f>
        <v>6812</v>
      </c>
      <c r="E21" s="174">
        <f>+'Niv1Pub  '!E21+'Niv1Privé '!E21</f>
        <v>3251</v>
      </c>
      <c r="F21" s="174">
        <f>+'Niv1Pub  '!F21+'Niv1Privé '!F21</f>
        <v>6390</v>
      </c>
      <c r="G21" s="174">
        <f>+'Niv1Pub  '!G21+'Niv1Privé '!G21</f>
        <v>3089</v>
      </c>
      <c r="H21" s="174">
        <f>+'Niv1Pub  '!H21+'Niv1Privé '!H21</f>
        <v>5701</v>
      </c>
      <c r="I21" s="174">
        <f>+'Niv1Pub  '!I21+'Niv1Privé '!I21</f>
        <v>2780</v>
      </c>
      <c r="J21" s="174">
        <f>+'Niv1Pub  '!J21+'Niv1Privé '!J21</f>
        <v>5343</v>
      </c>
      <c r="K21" s="174">
        <f>+'Niv1Pub  '!K21+'Niv1Privé '!K21</f>
        <v>2714</v>
      </c>
      <c r="L21" s="178">
        <f t="shared" si="6"/>
        <v>32412</v>
      </c>
      <c r="M21" s="178">
        <f t="shared" si="6"/>
        <v>15746</v>
      </c>
      <c r="N21" s="95" t="s">
        <v>116</v>
      </c>
      <c r="O21" s="370">
        <f>+'Niv1Pub  '!O21+'Niv1Privé '!O21</f>
        <v>1469</v>
      </c>
      <c r="P21" s="370">
        <f>+'Niv1Pub  '!P21+'Niv1Privé '!P21</f>
        <v>644</v>
      </c>
      <c r="Q21" s="370">
        <f>+'Niv1Pub  '!Q21+'Niv1Privé '!Q21</f>
        <v>1241</v>
      </c>
      <c r="R21" s="370">
        <f>+'Niv1Pub  '!R21+'Niv1Privé '!R21</f>
        <v>491</v>
      </c>
      <c r="S21" s="370">
        <f>+'Niv1Pub  '!S21+'Niv1Privé '!S21</f>
        <v>1556</v>
      </c>
      <c r="T21" s="370">
        <f>+'Niv1Pub  '!T21+'Niv1Privé '!T21</f>
        <v>677</v>
      </c>
      <c r="U21" s="370">
        <f>+'Niv1Pub  '!U21+'Niv1Privé '!U21</f>
        <v>1076</v>
      </c>
      <c r="V21" s="370">
        <f>+'Niv1Pub  '!V21+'Niv1Privé '!V21</f>
        <v>468</v>
      </c>
      <c r="W21" s="370">
        <f>+'Niv1Pub  '!W21+'Niv1Privé '!W21</f>
        <v>1399</v>
      </c>
      <c r="X21" s="370">
        <f>+'Niv1Pub  '!X21+'Niv1Privé '!X21</f>
        <v>705</v>
      </c>
      <c r="Y21" s="172">
        <f t="shared" si="5"/>
        <v>6741</v>
      </c>
      <c r="Z21" s="172">
        <f t="shared" si="5"/>
        <v>2985</v>
      </c>
      <c r="AA21" s="95" t="s">
        <v>116</v>
      </c>
      <c r="AB21" s="369"/>
      <c r="AC21" s="369"/>
      <c r="AD21" s="369"/>
      <c r="AE21" s="369"/>
      <c r="AF21" s="369"/>
      <c r="AG21" s="174"/>
      <c r="AH21" s="370">
        <f>+'Niv1Pub  '!AH21+'Niv1Privé '!AH21</f>
        <v>657</v>
      </c>
      <c r="AI21" s="370">
        <f>+'Niv1Pub  '!AI21+'Niv1Privé '!AI21</f>
        <v>646</v>
      </c>
      <c r="AJ21" s="370">
        <f>+'Niv1Pub  '!AJ21+'Niv1Privé '!AJ21</f>
        <v>11</v>
      </c>
      <c r="AK21" s="370">
        <f>+'Niv1Pub  '!AK21+'Niv1Privé '!AK21</f>
        <v>402</v>
      </c>
      <c r="AL21" s="370">
        <f>+'Niv1Pub  '!AL21+'Niv1Privé '!AL21</f>
        <v>25</v>
      </c>
      <c r="AM21" s="370">
        <f>+'Niv1Pub  '!AM21+'Niv1Privé '!AM21</f>
        <v>0</v>
      </c>
      <c r="AN21" s="370">
        <f>+'Niv1Pub  '!AN21+'Niv1Privé '!AN21</f>
        <v>363</v>
      </c>
      <c r="AO21" s="370">
        <f>+'Niv1Pub  '!AO21+'Niv1Privé '!AO21</f>
        <v>790</v>
      </c>
      <c r="AP21" s="370">
        <f>+'Niv1Pub  '!AP21+'Niv1Privé '!AP21</f>
        <v>147</v>
      </c>
      <c r="AQ21" s="370">
        <f>+'Niv1Pub  '!AQ21+'Niv1Privé '!AQ21</f>
        <v>125</v>
      </c>
      <c r="AR21" s="370">
        <f>+'Niv1Pub  '!AR21+'Niv1Privé '!AR21</f>
        <v>124</v>
      </c>
      <c r="AS21" s="370">
        <f>+'Niv1Pub  '!AS21+'Niv1Privé '!AS21</f>
        <v>1</v>
      </c>
    </row>
    <row r="22" spans="1:45" ht="15" customHeight="1" x14ac:dyDescent="0.3">
      <c r="A22" s="356" t="s">
        <v>117</v>
      </c>
      <c r="B22" s="174">
        <f>+'Niv1Pub  '!B22+'Niv1Privé '!B22</f>
        <v>24014</v>
      </c>
      <c r="C22" s="174">
        <f>+'Niv1Pub  '!C22+'Niv1Privé '!C22</f>
        <v>11469</v>
      </c>
      <c r="D22" s="174">
        <f>+'Niv1Pub  '!D22+'Niv1Privé '!D22</f>
        <v>15561</v>
      </c>
      <c r="E22" s="174">
        <f>+'Niv1Pub  '!E22+'Niv1Privé '!E22</f>
        <v>7350</v>
      </c>
      <c r="F22" s="174">
        <f>+'Niv1Pub  '!F22+'Niv1Privé '!F22</f>
        <v>12724</v>
      </c>
      <c r="G22" s="174">
        <f>+'Niv1Pub  '!G22+'Niv1Privé '!G22</f>
        <v>6171</v>
      </c>
      <c r="H22" s="174">
        <f>+'Niv1Pub  '!H22+'Niv1Privé '!H22</f>
        <v>8907</v>
      </c>
      <c r="I22" s="174">
        <f>+'Niv1Pub  '!I22+'Niv1Privé '!I22</f>
        <v>4306</v>
      </c>
      <c r="J22" s="174">
        <f>+'Niv1Pub  '!J22+'Niv1Privé '!J22</f>
        <v>5989</v>
      </c>
      <c r="K22" s="174">
        <f>+'Niv1Pub  '!K22+'Niv1Privé '!K22</f>
        <v>3014</v>
      </c>
      <c r="L22" s="178">
        <f t="shared" si="6"/>
        <v>67195</v>
      </c>
      <c r="M22" s="178">
        <f t="shared" si="6"/>
        <v>32310</v>
      </c>
      <c r="N22" s="95" t="s">
        <v>117</v>
      </c>
      <c r="O22" s="370">
        <f>+'Niv1Pub  '!O22+'Niv1Privé '!O22</f>
        <v>7371</v>
      </c>
      <c r="P22" s="370">
        <f>+'Niv1Pub  '!P22+'Niv1Privé '!P22</f>
        <v>3350</v>
      </c>
      <c r="Q22" s="370">
        <f>+'Niv1Pub  '!Q22+'Niv1Privé '!Q22</f>
        <v>4194</v>
      </c>
      <c r="R22" s="370">
        <f>+'Niv1Pub  '!R22+'Niv1Privé '!R22</f>
        <v>1931</v>
      </c>
      <c r="S22" s="370">
        <f>+'Niv1Pub  '!S22+'Niv1Privé '!S22</f>
        <v>3690</v>
      </c>
      <c r="T22" s="370">
        <f>+'Niv1Pub  '!T22+'Niv1Privé '!T22</f>
        <v>1710</v>
      </c>
      <c r="U22" s="370">
        <f>+'Niv1Pub  '!U22+'Niv1Privé '!U22</f>
        <v>2054</v>
      </c>
      <c r="V22" s="370">
        <f>+'Niv1Pub  '!V22+'Niv1Privé '!V22</f>
        <v>1017</v>
      </c>
      <c r="W22" s="370">
        <f>+'Niv1Pub  '!W22+'Niv1Privé '!W22</f>
        <v>1561</v>
      </c>
      <c r="X22" s="370">
        <f>+'Niv1Pub  '!X22+'Niv1Privé '!X22</f>
        <v>828</v>
      </c>
      <c r="Y22" s="172">
        <f t="shared" si="5"/>
        <v>18870</v>
      </c>
      <c r="Z22" s="172">
        <f t="shared" si="5"/>
        <v>8836</v>
      </c>
      <c r="AA22" s="95" t="s">
        <v>117</v>
      </c>
      <c r="AB22" s="369"/>
      <c r="AC22" s="369"/>
      <c r="AD22" s="369"/>
      <c r="AE22" s="369"/>
      <c r="AF22" s="369"/>
      <c r="AG22" s="174"/>
      <c r="AH22" s="370">
        <f>+'Niv1Pub  '!AH22+'Niv1Privé '!AH22</f>
        <v>1118</v>
      </c>
      <c r="AI22" s="370">
        <f>+'Niv1Pub  '!AI22+'Niv1Privé '!AI22</f>
        <v>1036</v>
      </c>
      <c r="AJ22" s="370">
        <f>+'Niv1Pub  '!AJ22+'Niv1Privé '!AJ22</f>
        <v>82</v>
      </c>
      <c r="AK22" s="370">
        <f>+'Niv1Pub  '!AK22+'Niv1Privé '!AK22</f>
        <v>444</v>
      </c>
      <c r="AL22" s="370">
        <f>+'Niv1Pub  '!AL22+'Niv1Privé '!AL22</f>
        <v>285</v>
      </c>
      <c r="AM22" s="370">
        <f>+'Niv1Pub  '!AM22+'Niv1Privé '!AM22</f>
        <v>0</v>
      </c>
      <c r="AN22" s="370">
        <f>+'Niv1Pub  '!AN22+'Niv1Privé '!AN22</f>
        <v>385</v>
      </c>
      <c r="AO22" s="370">
        <f>+'Niv1Pub  '!AO22+'Niv1Privé '!AO22</f>
        <v>1114</v>
      </c>
      <c r="AP22" s="370">
        <f>+'Niv1Pub  '!AP22+'Niv1Privé '!AP22</f>
        <v>37</v>
      </c>
      <c r="AQ22" s="370">
        <f>+'Niv1Pub  '!AQ22+'Niv1Privé '!AQ22</f>
        <v>356</v>
      </c>
      <c r="AR22" s="370">
        <f>+'Niv1Pub  '!AR22+'Niv1Privé '!AR22</f>
        <v>354</v>
      </c>
      <c r="AS22" s="370">
        <f>+'Niv1Pub  '!AS22+'Niv1Privé '!AS22</f>
        <v>2</v>
      </c>
    </row>
    <row r="23" spans="1:45" ht="15" customHeight="1" x14ac:dyDescent="0.3">
      <c r="A23" s="356" t="s">
        <v>118</v>
      </c>
      <c r="B23" s="174">
        <f>+'Niv1Pub  '!B23+'Niv1Privé '!B23</f>
        <v>19569</v>
      </c>
      <c r="C23" s="174">
        <f>+'Niv1Pub  '!C23+'Niv1Privé '!C23</f>
        <v>9292</v>
      </c>
      <c r="D23" s="174">
        <f>+'Niv1Pub  '!D23+'Niv1Privé '!D23</f>
        <v>13580</v>
      </c>
      <c r="E23" s="174">
        <f>+'Niv1Pub  '!E23+'Niv1Privé '!E23</f>
        <v>6531</v>
      </c>
      <c r="F23" s="174">
        <f>+'Niv1Pub  '!F23+'Niv1Privé '!F23</f>
        <v>11894</v>
      </c>
      <c r="G23" s="174">
        <f>+'Niv1Pub  '!G23+'Niv1Privé '!G23</f>
        <v>5710</v>
      </c>
      <c r="H23" s="174">
        <f>+'Niv1Pub  '!H23+'Niv1Privé '!H23</f>
        <v>8998</v>
      </c>
      <c r="I23" s="174">
        <f>+'Niv1Pub  '!I23+'Niv1Privé '!I23</f>
        <v>4602</v>
      </c>
      <c r="J23" s="174">
        <f>+'Niv1Pub  '!J23+'Niv1Privé '!J23</f>
        <v>5159</v>
      </c>
      <c r="K23" s="174">
        <f>+'Niv1Pub  '!K23+'Niv1Privé '!K23</f>
        <v>2748</v>
      </c>
      <c r="L23" s="178">
        <f t="shared" si="6"/>
        <v>59200</v>
      </c>
      <c r="M23" s="178">
        <f t="shared" si="6"/>
        <v>28883</v>
      </c>
      <c r="N23" s="95" t="s">
        <v>118</v>
      </c>
      <c r="O23" s="370">
        <f>+'Niv1Pub  '!O23+'Niv1Privé '!O23</f>
        <v>6959</v>
      </c>
      <c r="P23" s="370">
        <f>+'Niv1Pub  '!P23+'Niv1Privé '!P23</f>
        <v>3111</v>
      </c>
      <c r="Q23" s="370">
        <f>+'Niv1Pub  '!Q23+'Niv1Privé '!Q23</f>
        <v>4043</v>
      </c>
      <c r="R23" s="370">
        <f>+'Niv1Pub  '!R23+'Niv1Privé '!R23</f>
        <v>1717</v>
      </c>
      <c r="S23" s="370">
        <f>+'Niv1Pub  '!S23+'Niv1Privé '!S23</f>
        <v>3743</v>
      </c>
      <c r="T23" s="370">
        <f>+'Niv1Pub  '!T23+'Niv1Privé '!T23</f>
        <v>1723</v>
      </c>
      <c r="U23" s="370">
        <f>+'Niv1Pub  '!U23+'Niv1Privé '!U23</f>
        <v>2649</v>
      </c>
      <c r="V23" s="370">
        <f>+'Niv1Pub  '!V23+'Niv1Privé '!V23</f>
        <v>1375</v>
      </c>
      <c r="W23" s="370">
        <f>+'Niv1Pub  '!W23+'Niv1Privé '!W23</f>
        <v>1124</v>
      </c>
      <c r="X23" s="370">
        <f>+'Niv1Pub  '!X23+'Niv1Privé '!X23</f>
        <v>624</v>
      </c>
      <c r="Y23" s="172">
        <f t="shared" si="5"/>
        <v>18518</v>
      </c>
      <c r="Z23" s="172">
        <f t="shared" si="5"/>
        <v>8550</v>
      </c>
      <c r="AA23" s="95" t="s">
        <v>118</v>
      </c>
      <c r="AB23" s="369"/>
      <c r="AC23" s="369"/>
      <c r="AD23" s="369"/>
      <c r="AE23" s="369"/>
      <c r="AF23" s="369"/>
      <c r="AG23" s="174"/>
      <c r="AH23" s="370">
        <f>+'Niv1Pub  '!AH23+'Niv1Privé '!AH23</f>
        <v>1101</v>
      </c>
      <c r="AI23" s="370">
        <f>+'Niv1Pub  '!AI23+'Niv1Privé '!AI23</f>
        <v>1029</v>
      </c>
      <c r="AJ23" s="370">
        <f>+'Niv1Pub  '!AJ23+'Niv1Privé '!AJ23</f>
        <v>72</v>
      </c>
      <c r="AK23" s="370">
        <f>+'Niv1Pub  '!AK23+'Niv1Privé '!AK23</f>
        <v>405</v>
      </c>
      <c r="AL23" s="370">
        <f>+'Niv1Pub  '!AL23+'Niv1Privé '!AL23</f>
        <v>236</v>
      </c>
      <c r="AM23" s="370">
        <f>+'Niv1Pub  '!AM23+'Niv1Privé '!AM23</f>
        <v>19</v>
      </c>
      <c r="AN23" s="370">
        <f>+'Niv1Pub  '!AN23+'Niv1Privé '!AN23</f>
        <v>418</v>
      </c>
      <c r="AO23" s="370">
        <f>+'Niv1Pub  '!AO23+'Niv1Privé '!AO23</f>
        <v>1078</v>
      </c>
      <c r="AP23" s="370">
        <f>+'Niv1Pub  '!AP23+'Niv1Privé '!AP23</f>
        <v>31</v>
      </c>
      <c r="AQ23" s="370">
        <f>+'Niv1Pub  '!AQ23+'Niv1Privé '!AQ23</f>
        <v>359</v>
      </c>
      <c r="AR23" s="370">
        <f>+'Niv1Pub  '!AR23+'Niv1Privé '!AR23</f>
        <v>351</v>
      </c>
      <c r="AS23" s="370">
        <f>+'Niv1Pub  '!AS23+'Niv1Privé '!AS23</f>
        <v>8</v>
      </c>
    </row>
    <row r="24" spans="1:45" ht="15" customHeight="1" x14ac:dyDescent="0.3">
      <c r="A24" s="356" t="s">
        <v>119</v>
      </c>
      <c r="B24" s="174">
        <f>+'Niv1Pub  '!B24+'Niv1Privé '!B24</f>
        <v>29244</v>
      </c>
      <c r="C24" s="174">
        <f>+'Niv1Pub  '!C24+'Niv1Privé '!C24</f>
        <v>13979</v>
      </c>
      <c r="D24" s="174">
        <f>+'Niv1Pub  '!D24+'Niv1Privé '!D24</f>
        <v>16169</v>
      </c>
      <c r="E24" s="174">
        <f>+'Niv1Pub  '!E24+'Niv1Privé '!E24</f>
        <v>7697</v>
      </c>
      <c r="F24" s="174">
        <f>+'Niv1Pub  '!F24+'Niv1Privé '!F24</f>
        <v>13235</v>
      </c>
      <c r="G24" s="174">
        <f>+'Niv1Pub  '!G24+'Niv1Privé '!G24</f>
        <v>6456</v>
      </c>
      <c r="H24" s="174">
        <f>+'Niv1Pub  '!H24+'Niv1Privé '!H24</f>
        <v>8659</v>
      </c>
      <c r="I24" s="174">
        <f>+'Niv1Pub  '!I24+'Niv1Privé '!I24</f>
        <v>4161</v>
      </c>
      <c r="J24" s="174">
        <f>+'Niv1Pub  '!J24+'Niv1Privé '!J24</f>
        <v>5125</v>
      </c>
      <c r="K24" s="174">
        <f>+'Niv1Pub  '!K24+'Niv1Privé '!K24</f>
        <v>2469</v>
      </c>
      <c r="L24" s="178">
        <f t="shared" si="6"/>
        <v>72432</v>
      </c>
      <c r="M24" s="178">
        <f t="shared" si="6"/>
        <v>34762</v>
      </c>
      <c r="N24" s="95" t="s">
        <v>119</v>
      </c>
      <c r="O24" s="370">
        <f>+'Niv1Pub  '!O24+'Niv1Privé '!O24</f>
        <v>7021</v>
      </c>
      <c r="P24" s="370">
        <f>+'Niv1Pub  '!P24+'Niv1Privé '!P24</f>
        <v>3234</v>
      </c>
      <c r="Q24" s="370">
        <f>+'Niv1Pub  '!Q24+'Niv1Privé '!Q24</f>
        <v>3685</v>
      </c>
      <c r="R24" s="370">
        <f>+'Niv1Pub  '!R24+'Niv1Privé '!R24</f>
        <v>1674</v>
      </c>
      <c r="S24" s="370">
        <f>+'Niv1Pub  '!S24+'Niv1Privé '!S24</f>
        <v>3556</v>
      </c>
      <c r="T24" s="370">
        <f>+'Niv1Pub  '!T24+'Niv1Privé '!T24</f>
        <v>1694</v>
      </c>
      <c r="U24" s="370">
        <f>+'Niv1Pub  '!U24+'Niv1Privé '!U24</f>
        <v>2030</v>
      </c>
      <c r="V24" s="370">
        <f>+'Niv1Pub  '!V24+'Niv1Privé '!V24</f>
        <v>1008</v>
      </c>
      <c r="W24" s="370">
        <f>+'Niv1Pub  '!W24+'Niv1Privé '!W24</f>
        <v>1104</v>
      </c>
      <c r="X24" s="370">
        <f>+'Niv1Pub  '!X24+'Niv1Privé '!X24</f>
        <v>549</v>
      </c>
      <c r="Y24" s="172">
        <f t="shared" si="5"/>
        <v>17396</v>
      </c>
      <c r="Z24" s="172">
        <f t="shared" si="5"/>
        <v>8159</v>
      </c>
      <c r="AA24" s="95" t="s">
        <v>119</v>
      </c>
      <c r="AB24" s="369"/>
      <c r="AC24" s="369"/>
      <c r="AD24" s="369"/>
      <c r="AE24" s="369"/>
      <c r="AF24" s="369"/>
      <c r="AG24" s="174"/>
      <c r="AH24" s="370">
        <f>+'Niv1Pub  '!AH24+'Niv1Privé '!AH24</f>
        <v>1151</v>
      </c>
      <c r="AI24" s="370">
        <f>+'Niv1Pub  '!AI24+'Niv1Privé '!AI24</f>
        <v>1031</v>
      </c>
      <c r="AJ24" s="370">
        <f>+'Niv1Pub  '!AJ24+'Niv1Privé '!AJ24</f>
        <v>120</v>
      </c>
      <c r="AK24" s="370">
        <f>+'Niv1Pub  '!AK24+'Niv1Privé '!AK24</f>
        <v>359</v>
      </c>
      <c r="AL24" s="370">
        <f>+'Niv1Pub  '!AL24+'Niv1Privé '!AL24</f>
        <v>356</v>
      </c>
      <c r="AM24" s="370">
        <f>+'Niv1Pub  '!AM24+'Niv1Privé '!AM24</f>
        <v>0</v>
      </c>
      <c r="AN24" s="370">
        <f>+'Niv1Pub  '!AN24+'Niv1Privé '!AN24</f>
        <v>422</v>
      </c>
      <c r="AO24" s="370">
        <f>+'Niv1Pub  '!AO24+'Niv1Privé '!AO24</f>
        <v>1137</v>
      </c>
      <c r="AP24" s="370">
        <f>+'Niv1Pub  '!AP24+'Niv1Privé '!AP24</f>
        <v>19</v>
      </c>
      <c r="AQ24" s="370">
        <f>+'Niv1Pub  '!AQ24+'Niv1Privé '!AQ24</f>
        <v>447</v>
      </c>
      <c r="AR24" s="370">
        <f>+'Niv1Pub  '!AR24+'Niv1Privé '!AR24</f>
        <v>442</v>
      </c>
      <c r="AS24" s="370">
        <f>+'Niv1Pub  '!AS24+'Niv1Privé '!AS24</f>
        <v>5</v>
      </c>
    </row>
    <row r="25" spans="1:45" ht="15" customHeight="1" x14ac:dyDescent="0.3">
      <c r="A25" s="356" t="s">
        <v>120</v>
      </c>
      <c r="B25" s="174">
        <f>+'Niv1Pub  '!B25+'Niv1Privé '!B25</f>
        <v>12542</v>
      </c>
      <c r="C25" s="174">
        <f>+'Niv1Pub  '!C25+'Niv1Privé '!C25</f>
        <v>6007</v>
      </c>
      <c r="D25" s="174">
        <f>+'Niv1Pub  '!D25+'Niv1Privé '!D25</f>
        <v>8580</v>
      </c>
      <c r="E25" s="174">
        <f>+'Niv1Pub  '!E25+'Niv1Privé '!E25</f>
        <v>4074</v>
      </c>
      <c r="F25" s="174">
        <f>+'Niv1Pub  '!F25+'Niv1Privé '!F25</f>
        <v>7532</v>
      </c>
      <c r="G25" s="174">
        <f>+'Niv1Pub  '!G25+'Niv1Privé '!G25</f>
        <v>3587</v>
      </c>
      <c r="H25" s="174">
        <f>+'Niv1Pub  '!H25+'Niv1Privé '!H25</f>
        <v>5773</v>
      </c>
      <c r="I25" s="174">
        <f>+'Niv1Pub  '!I25+'Niv1Privé '!I25</f>
        <v>2906</v>
      </c>
      <c r="J25" s="174">
        <f>+'Niv1Pub  '!J25+'Niv1Privé '!J25</f>
        <v>3952</v>
      </c>
      <c r="K25" s="174">
        <f>+'Niv1Pub  '!K25+'Niv1Privé '!K25</f>
        <v>2067</v>
      </c>
      <c r="L25" s="178">
        <f t="shared" si="6"/>
        <v>38379</v>
      </c>
      <c r="M25" s="178">
        <f t="shared" si="6"/>
        <v>18641</v>
      </c>
      <c r="N25" s="95" t="s">
        <v>120</v>
      </c>
      <c r="O25" s="370">
        <f>+'Niv1Pub  '!O25+'Niv1Privé '!O25</f>
        <v>3391</v>
      </c>
      <c r="P25" s="370">
        <f>+'Niv1Pub  '!P25+'Niv1Privé '!P25</f>
        <v>1491</v>
      </c>
      <c r="Q25" s="370">
        <f>+'Niv1Pub  '!Q25+'Niv1Privé '!Q25</f>
        <v>2113</v>
      </c>
      <c r="R25" s="370">
        <f>+'Niv1Pub  '!R25+'Niv1Privé '!R25</f>
        <v>906</v>
      </c>
      <c r="S25" s="370">
        <f>+'Niv1Pub  '!S25+'Niv1Privé '!S25</f>
        <v>2239</v>
      </c>
      <c r="T25" s="370">
        <f>+'Niv1Pub  '!T25+'Niv1Privé '!T25</f>
        <v>1014</v>
      </c>
      <c r="U25" s="370">
        <f>+'Niv1Pub  '!U25+'Niv1Privé '!U25</f>
        <v>1442</v>
      </c>
      <c r="V25" s="370">
        <f>+'Niv1Pub  '!V25+'Niv1Privé '!V25</f>
        <v>687</v>
      </c>
      <c r="W25" s="370">
        <f>+'Niv1Pub  '!W25+'Niv1Privé '!W25</f>
        <v>922</v>
      </c>
      <c r="X25" s="370">
        <f>+'Niv1Pub  '!X25+'Niv1Privé '!X25</f>
        <v>487</v>
      </c>
      <c r="Y25" s="172">
        <f t="shared" si="5"/>
        <v>10107</v>
      </c>
      <c r="Z25" s="172">
        <f t="shared" si="5"/>
        <v>4585</v>
      </c>
      <c r="AA25" s="95" t="s">
        <v>120</v>
      </c>
      <c r="AB25" s="369"/>
      <c r="AC25" s="369"/>
      <c r="AD25" s="369"/>
      <c r="AE25" s="369"/>
      <c r="AF25" s="369"/>
      <c r="AG25" s="174"/>
      <c r="AH25" s="370">
        <f>+'Niv1Pub  '!AH25+'Niv1Privé '!AH25</f>
        <v>762</v>
      </c>
      <c r="AI25" s="370">
        <f>+'Niv1Pub  '!AI25+'Niv1Privé '!AI25</f>
        <v>702</v>
      </c>
      <c r="AJ25" s="370">
        <f>+'Niv1Pub  '!AJ25+'Niv1Privé '!AJ25</f>
        <v>60</v>
      </c>
      <c r="AK25" s="370">
        <f>+'Niv1Pub  '!AK25+'Niv1Privé '!AK25</f>
        <v>181</v>
      </c>
      <c r="AL25" s="370">
        <f>+'Niv1Pub  '!AL25+'Niv1Privé '!AL25</f>
        <v>196</v>
      </c>
      <c r="AM25" s="370">
        <f>+'Niv1Pub  '!AM25+'Niv1Privé '!AM25</f>
        <v>0</v>
      </c>
      <c r="AN25" s="370">
        <f>+'Niv1Pub  '!AN25+'Niv1Privé '!AN25</f>
        <v>396</v>
      </c>
      <c r="AO25" s="370">
        <f>+'Niv1Pub  '!AO25+'Niv1Privé '!AO25</f>
        <v>773</v>
      </c>
      <c r="AP25" s="370">
        <f>+'Niv1Pub  '!AP25+'Niv1Privé '!AP25</f>
        <v>67</v>
      </c>
      <c r="AQ25" s="370">
        <f>+'Niv1Pub  '!AQ25+'Niv1Privé '!AQ25</f>
        <v>306</v>
      </c>
      <c r="AR25" s="370">
        <f>+'Niv1Pub  '!AR25+'Niv1Privé '!AR25</f>
        <v>280</v>
      </c>
      <c r="AS25" s="370">
        <f>+'Niv1Pub  '!AS25+'Niv1Privé '!AS25</f>
        <v>26</v>
      </c>
    </row>
    <row r="26" spans="1:45" ht="15" customHeight="1" x14ac:dyDescent="0.3">
      <c r="A26" s="356" t="s">
        <v>121</v>
      </c>
      <c r="B26" s="174">
        <f>+'Niv1Pub  '!B26+'Niv1Privé '!B26</f>
        <v>9075</v>
      </c>
      <c r="C26" s="174">
        <f>+'Niv1Pub  '!C26+'Niv1Privé '!C26</f>
        <v>4469</v>
      </c>
      <c r="D26" s="174">
        <f>+'Niv1Pub  '!D26+'Niv1Privé '!D26</f>
        <v>4940</v>
      </c>
      <c r="E26" s="174">
        <f>+'Niv1Pub  '!E26+'Niv1Privé '!E26</f>
        <v>2393</v>
      </c>
      <c r="F26" s="174">
        <f>+'Niv1Pub  '!F26+'Niv1Privé '!F26</f>
        <v>3448</v>
      </c>
      <c r="G26" s="174">
        <f>+'Niv1Pub  '!G26+'Niv1Privé '!G26</f>
        <v>1720</v>
      </c>
      <c r="H26" s="174">
        <f>+'Niv1Pub  '!H26+'Niv1Privé '!H26</f>
        <v>2068</v>
      </c>
      <c r="I26" s="174">
        <f>+'Niv1Pub  '!I26+'Niv1Privé '!I26</f>
        <v>1056</v>
      </c>
      <c r="J26" s="174">
        <f>+'Niv1Pub  '!J26+'Niv1Privé '!J26</f>
        <v>1260</v>
      </c>
      <c r="K26" s="174">
        <f>+'Niv1Pub  '!K26+'Niv1Privé '!K26</f>
        <v>612</v>
      </c>
      <c r="L26" s="178">
        <f t="shared" si="6"/>
        <v>20791</v>
      </c>
      <c r="M26" s="178">
        <f t="shared" si="6"/>
        <v>10250</v>
      </c>
      <c r="N26" s="95" t="s">
        <v>121</v>
      </c>
      <c r="O26" s="370">
        <f>+'Niv1Pub  '!O26+'Niv1Privé '!O26</f>
        <v>2350</v>
      </c>
      <c r="P26" s="370">
        <f>+'Niv1Pub  '!P26+'Niv1Privé '!P26</f>
        <v>1099</v>
      </c>
      <c r="Q26" s="370">
        <f>+'Niv1Pub  '!Q26+'Niv1Privé '!Q26</f>
        <v>1190</v>
      </c>
      <c r="R26" s="370">
        <f>+'Niv1Pub  '!R26+'Niv1Privé '!R26</f>
        <v>525</v>
      </c>
      <c r="S26" s="370">
        <f>+'Niv1Pub  '!S26+'Niv1Privé '!S26</f>
        <v>914</v>
      </c>
      <c r="T26" s="370">
        <f>+'Niv1Pub  '!T26+'Niv1Privé '!T26</f>
        <v>432</v>
      </c>
      <c r="U26" s="370">
        <f>+'Niv1Pub  '!U26+'Niv1Privé '!U26</f>
        <v>538</v>
      </c>
      <c r="V26" s="370">
        <f>+'Niv1Pub  '!V26+'Niv1Privé '!V26</f>
        <v>261</v>
      </c>
      <c r="W26" s="370">
        <f>+'Niv1Pub  '!W26+'Niv1Privé '!W26</f>
        <v>347</v>
      </c>
      <c r="X26" s="370">
        <f>+'Niv1Pub  '!X26+'Niv1Privé '!X26</f>
        <v>160</v>
      </c>
      <c r="Y26" s="172">
        <f t="shared" si="5"/>
        <v>5339</v>
      </c>
      <c r="Z26" s="172">
        <f t="shared" si="5"/>
        <v>2477</v>
      </c>
      <c r="AA26" s="95" t="s">
        <v>121</v>
      </c>
      <c r="AB26" s="369"/>
      <c r="AC26" s="369"/>
      <c r="AD26" s="369"/>
      <c r="AE26" s="369"/>
      <c r="AF26" s="369"/>
      <c r="AG26" s="174"/>
      <c r="AH26" s="370">
        <f>+'Niv1Pub  '!AH26+'Niv1Privé '!AH26</f>
        <v>432</v>
      </c>
      <c r="AI26" s="370">
        <f>+'Niv1Pub  '!AI26+'Niv1Privé '!AI26</f>
        <v>357</v>
      </c>
      <c r="AJ26" s="370">
        <f>+'Niv1Pub  '!AJ26+'Niv1Privé '!AJ26</f>
        <v>75</v>
      </c>
      <c r="AK26" s="370">
        <f>+'Niv1Pub  '!AK26+'Niv1Privé '!AK26</f>
        <v>94</v>
      </c>
      <c r="AL26" s="370">
        <f>+'Niv1Pub  '!AL26+'Niv1Privé '!AL26</f>
        <v>131</v>
      </c>
      <c r="AM26" s="370">
        <f>+'Niv1Pub  '!AM26+'Niv1Privé '!AM26</f>
        <v>0</v>
      </c>
      <c r="AN26" s="370">
        <f>+'Niv1Pub  '!AN26+'Niv1Privé '!AN26</f>
        <v>176</v>
      </c>
      <c r="AO26" s="370">
        <f>+'Niv1Pub  '!AO26+'Niv1Privé '!AO26</f>
        <v>401</v>
      </c>
      <c r="AP26" s="370">
        <f>+'Niv1Pub  '!AP26+'Niv1Privé '!AP26</f>
        <v>5</v>
      </c>
      <c r="AQ26" s="370">
        <f>+'Niv1Pub  '!AQ26+'Niv1Privé '!AQ26</f>
        <v>200</v>
      </c>
      <c r="AR26" s="370">
        <f>+'Niv1Pub  '!AR26+'Niv1Privé '!AR26</f>
        <v>193</v>
      </c>
      <c r="AS26" s="370">
        <f>+'Niv1Pub  '!AS26+'Niv1Privé '!AS26</f>
        <v>7</v>
      </c>
    </row>
    <row r="27" spans="1:45" ht="15" customHeight="1" x14ac:dyDescent="0.3">
      <c r="A27" s="356" t="s">
        <v>122</v>
      </c>
      <c r="B27" s="174">
        <f>+'Niv1Pub  '!B27+'Niv1Privé '!B27</f>
        <v>10439</v>
      </c>
      <c r="C27" s="174">
        <f>+'Niv1Pub  '!C27+'Niv1Privé '!C27</f>
        <v>4829</v>
      </c>
      <c r="D27" s="174">
        <f>+'Niv1Pub  '!D27+'Niv1Privé '!D27</f>
        <v>8927</v>
      </c>
      <c r="E27" s="174">
        <f>+'Niv1Pub  '!E27+'Niv1Privé '!E27</f>
        <v>4116</v>
      </c>
      <c r="F27" s="174">
        <f>+'Niv1Pub  '!F27+'Niv1Privé '!F27</f>
        <v>8893</v>
      </c>
      <c r="G27" s="174">
        <f>+'Niv1Pub  '!G27+'Niv1Privé '!G27</f>
        <v>4176</v>
      </c>
      <c r="H27" s="174">
        <f>+'Niv1Pub  '!H27+'Niv1Privé '!H27</f>
        <v>7421</v>
      </c>
      <c r="I27" s="174">
        <f>+'Niv1Pub  '!I27+'Niv1Privé '!I27</f>
        <v>3657</v>
      </c>
      <c r="J27" s="174">
        <f>+'Niv1Pub  '!J27+'Niv1Privé '!J27</f>
        <v>5799</v>
      </c>
      <c r="K27" s="174">
        <f>+'Niv1Pub  '!K27+'Niv1Privé '!K27</f>
        <v>2961</v>
      </c>
      <c r="L27" s="178">
        <f t="shared" si="6"/>
        <v>41479</v>
      </c>
      <c r="M27" s="178">
        <f t="shared" si="6"/>
        <v>19739</v>
      </c>
      <c r="N27" s="95" t="s">
        <v>122</v>
      </c>
      <c r="O27" s="370">
        <f>+'Niv1Pub  '!O27+'Niv1Privé '!O27</f>
        <v>3063</v>
      </c>
      <c r="P27" s="370">
        <f>+'Niv1Pub  '!P27+'Niv1Privé '!P27</f>
        <v>1329</v>
      </c>
      <c r="Q27" s="370">
        <f>+'Niv1Pub  '!Q27+'Niv1Privé '!Q27</f>
        <v>2443</v>
      </c>
      <c r="R27" s="370">
        <f>+'Niv1Pub  '!R27+'Niv1Privé '!R27</f>
        <v>975</v>
      </c>
      <c r="S27" s="370">
        <f>+'Niv1Pub  '!S27+'Niv1Privé '!S27</f>
        <v>2986</v>
      </c>
      <c r="T27" s="370">
        <f>+'Niv1Pub  '!T27+'Niv1Privé '!T27</f>
        <v>1342</v>
      </c>
      <c r="U27" s="370">
        <f>+'Niv1Pub  '!U27+'Niv1Privé '!U27</f>
        <v>2099</v>
      </c>
      <c r="V27" s="370">
        <f>+'Niv1Pub  '!V27+'Niv1Privé '!V27</f>
        <v>983</v>
      </c>
      <c r="W27" s="370">
        <f>+'Niv1Pub  '!W27+'Niv1Privé '!W27</f>
        <v>1692</v>
      </c>
      <c r="X27" s="370">
        <f>+'Niv1Pub  '!X27+'Niv1Privé '!X27</f>
        <v>889</v>
      </c>
      <c r="Y27" s="172">
        <f t="shared" si="5"/>
        <v>12283</v>
      </c>
      <c r="Z27" s="172">
        <f t="shared" si="5"/>
        <v>5518</v>
      </c>
      <c r="AA27" s="95" t="s">
        <v>122</v>
      </c>
      <c r="AB27" s="369"/>
      <c r="AC27" s="369"/>
      <c r="AD27" s="369"/>
      <c r="AE27" s="369"/>
      <c r="AF27" s="369"/>
      <c r="AG27" s="174"/>
      <c r="AH27" s="370">
        <f>+'Niv1Pub  '!AH27+'Niv1Privé '!AH27</f>
        <v>1171</v>
      </c>
      <c r="AI27" s="370">
        <f>+'Niv1Pub  '!AI27+'Niv1Privé '!AI27</f>
        <v>1088</v>
      </c>
      <c r="AJ27" s="370">
        <f>+'Niv1Pub  '!AJ27+'Niv1Privé '!AJ27</f>
        <v>83</v>
      </c>
      <c r="AK27" s="370">
        <f>+'Niv1Pub  '!AK27+'Niv1Privé '!AK27</f>
        <v>593</v>
      </c>
      <c r="AL27" s="370">
        <f>+'Niv1Pub  '!AL27+'Niv1Privé '!AL27</f>
        <v>163</v>
      </c>
      <c r="AM27" s="370">
        <f>+'Niv1Pub  '!AM27+'Niv1Privé '!AM27</f>
        <v>0</v>
      </c>
      <c r="AN27" s="370">
        <f>+'Niv1Pub  '!AN27+'Niv1Privé '!AN27</f>
        <v>236</v>
      </c>
      <c r="AO27" s="370">
        <f>+'Niv1Pub  '!AO27+'Niv1Privé '!AO27</f>
        <v>992</v>
      </c>
      <c r="AP27" s="370">
        <f>+'Niv1Pub  '!AP27+'Niv1Privé '!AP27</f>
        <v>21</v>
      </c>
      <c r="AQ27" s="370">
        <f>+'Niv1Pub  '!AQ27+'Niv1Privé '!AQ27</f>
        <v>316</v>
      </c>
      <c r="AR27" s="370">
        <f>+'Niv1Pub  '!AR27+'Niv1Privé '!AR27</f>
        <v>304</v>
      </c>
      <c r="AS27" s="370">
        <f>+'Niv1Pub  '!AS27+'Niv1Privé '!AS27</f>
        <v>12</v>
      </c>
    </row>
    <row r="28" spans="1:45" ht="15" customHeight="1" x14ac:dyDescent="0.3">
      <c r="A28" s="356" t="s">
        <v>123</v>
      </c>
      <c r="B28" s="174">
        <f>+'Niv1Pub  '!B28+'Niv1Privé '!B28</f>
        <v>17043</v>
      </c>
      <c r="C28" s="174">
        <f>+'Niv1Pub  '!C28+'Niv1Privé '!C28</f>
        <v>8158</v>
      </c>
      <c r="D28" s="174">
        <f>+'Niv1Pub  '!D28+'Niv1Privé '!D28</f>
        <v>10597</v>
      </c>
      <c r="E28" s="174">
        <f>+'Niv1Pub  '!E28+'Niv1Privé '!E28</f>
        <v>5162</v>
      </c>
      <c r="F28" s="174">
        <f>+'Niv1Pub  '!F28+'Niv1Privé '!F28</f>
        <v>8769</v>
      </c>
      <c r="G28" s="174">
        <f>+'Niv1Pub  '!G28+'Niv1Privé '!G28</f>
        <v>4367</v>
      </c>
      <c r="H28" s="174">
        <f>+'Niv1Pub  '!H28+'Niv1Privé '!H28</f>
        <v>5751</v>
      </c>
      <c r="I28" s="174">
        <f>+'Niv1Pub  '!I28+'Niv1Privé '!I28</f>
        <v>2889</v>
      </c>
      <c r="J28" s="174">
        <f>+'Niv1Pub  '!J28+'Niv1Privé '!J28</f>
        <v>3735</v>
      </c>
      <c r="K28" s="174">
        <f>+'Niv1Pub  '!K28+'Niv1Privé '!K28</f>
        <v>1966</v>
      </c>
      <c r="L28" s="178">
        <f t="shared" si="6"/>
        <v>45895</v>
      </c>
      <c r="M28" s="178">
        <f t="shared" si="6"/>
        <v>22542</v>
      </c>
      <c r="N28" s="95" t="s">
        <v>123</v>
      </c>
      <c r="O28" s="370">
        <f>+'Niv1Pub  '!O28+'Niv1Privé '!O28</f>
        <v>5131</v>
      </c>
      <c r="P28" s="370">
        <f>+'Niv1Pub  '!P28+'Niv1Privé '!P28</f>
        <v>2360</v>
      </c>
      <c r="Q28" s="370">
        <f>+'Niv1Pub  '!Q28+'Niv1Privé '!Q28</f>
        <v>2779</v>
      </c>
      <c r="R28" s="370">
        <f>+'Niv1Pub  '!R28+'Niv1Privé '!R28</f>
        <v>1223</v>
      </c>
      <c r="S28" s="370">
        <f>+'Niv1Pub  '!S28+'Niv1Privé '!S28</f>
        <v>2541</v>
      </c>
      <c r="T28" s="370">
        <f>+'Niv1Pub  '!T28+'Niv1Privé '!T28</f>
        <v>1208</v>
      </c>
      <c r="U28" s="370">
        <f>+'Niv1Pub  '!U28+'Niv1Privé '!U28</f>
        <v>1452</v>
      </c>
      <c r="V28" s="370">
        <f>+'Niv1Pub  '!V28+'Niv1Privé '!V28</f>
        <v>721</v>
      </c>
      <c r="W28" s="370">
        <f>+'Niv1Pub  '!W28+'Niv1Privé '!W28</f>
        <v>835</v>
      </c>
      <c r="X28" s="370">
        <f>+'Niv1Pub  '!X28+'Niv1Privé '!X28</f>
        <v>449</v>
      </c>
      <c r="Y28" s="172">
        <f t="shared" si="5"/>
        <v>12738</v>
      </c>
      <c r="Z28" s="172">
        <f t="shared" si="5"/>
        <v>5961</v>
      </c>
      <c r="AA28" s="95" t="s">
        <v>123</v>
      </c>
      <c r="AB28" s="369"/>
      <c r="AC28" s="369"/>
      <c r="AD28" s="369"/>
      <c r="AE28" s="369"/>
      <c r="AF28" s="369"/>
      <c r="AG28" s="174"/>
      <c r="AH28" s="370">
        <f>+'Niv1Pub  '!AH28+'Niv1Privé '!AH28</f>
        <v>867</v>
      </c>
      <c r="AI28" s="370">
        <f>+'Niv1Pub  '!AI28+'Niv1Privé '!AI28</f>
        <v>753</v>
      </c>
      <c r="AJ28" s="370">
        <f>+'Niv1Pub  '!AJ28+'Niv1Privé '!AJ28</f>
        <v>114</v>
      </c>
      <c r="AK28" s="370">
        <f>+'Niv1Pub  '!AK28+'Niv1Privé '!AK28</f>
        <v>229</v>
      </c>
      <c r="AL28" s="370">
        <f>+'Niv1Pub  '!AL28+'Niv1Privé '!AL28</f>
        <v>228</v>
      </c>
      <c r="AM28" s="370">
        <f>+'Niv1Pub  '!AM28+'Niv1Privé '!AM28</f>
        <v>0</v>
      </c>
      <c r="AN28" s="370">
        <f>+'Niv1Pub  '!AN28+'Niv1Privé '!AN28</f>
        <v>379</v>
      </c>
      <c r="AO28" s="370">
        <f>+'Niv1Pub  '!AO28+'Niv1Privé '!AO28</f>
        <v>836</v>
      </c>
      <c r="AP28" s="370">
        <f>+'Niv1Pub  '!AP28+'Niv1Privé '!AP28</f>
        <v>49</v>
      </c>
      <c r="AQ28" s="370">
        <f>+'Niv1Pub  '!AQ28+'Niv1Privé '!AQ28</f>
        <v>319</v>
      </c>
      <c r="AR28" s="370">
        <f>+'Niv1Pub  '!AR28+'Niv1Privé '!AR28</f>
        <v>300</v>
      </c>
      <c r="AS28" s="370">
        <f>+'Niv1Pub  '!AS28+'Niv1Privé '!AS28</f>
        <v>19</v>
      </c>
    </row>
    <row r="29" spans="1:45" ht="15" customHeight="1" x14ac:dyDescent="0.3">
      <c r="A29" s="356" t="s">
        <v>124</v>
      </c>
      <c r="B29" s="174">
        <f>+'Niv1Pub  '!B29+'Niv1Privé '!B29</f>
        <v>13461</v>
      </c>
      <c r="C29" s="174">
        <f>+'Niv1Pub  '!C29+'Niv1Privé '!C29</f>
        <v>6408</v>
      </c>
      <c r="D29" s="174">
        <f>+'Niv1Pub  '!D29+'Niv1Privé '!D29</f>
        <v>8801</v>
      </c>
      <c r="E29" s="174">
        <f>+'Niv1Pub  '!E29+'Niv1Privé '!E29</f>
        <v>4306</v>
      </c>
      <c r="F29" s="174">
        <f>+'Niv1Pub  '!F29+'Niv1Privé '!F29</f>
        <v>7207</v>
      </c>
      <c r="G29" s="174">
        <f>+'Niv1Pub  '!G29+'Niv1Privé '!G29</f>
        <v>3509</v>
      </c>
      <c r="H29" s="174">
        <f>+'Niv1Pub  '!H29+'Niv1Privé '!H29</f>
        <v>4689</v>
      </c>
      <c r="I29" s="174">
        <f>+'Niv1Pub  '!I29+'Niv1Privé '!I29</f>
        <v>2333</v>
      </c>
      <c r="J29" s="174">
        <f>+'Niv1Pub  '!J29+'Niv1Privé '!J29</f>
        <v>3167</v>
      </c>
      <c r="K29" s="174">
        <f>+'Niv1Pub  '!K29+'Niv1Privé '!K29</f>
        <v>1611</v>
      </c>
      <c r="L29" s="178">
        <f t="shared" si="6"/>
        <v>37325</v>
      </c>
      <c r="M29" s="178">
        <f t="shared" si="6"/>
        <v>18167</v>
      </c>
      <c r="N29" s="95" t="s">
        <v>124</v>
      </c>
      <c r="O29" s="370">
        <f>+'Niv1Pub  '!O29+'Niv1Privé '!O29</f>
        <v>4169</v>
      </c>
      <c r="P29" s="370">
        <f>+'Niv1Pub  '!P29+'Niv1Privé '!P29</f>
        <v>1860</v>
      </c>
      <c r="Q29" s="370">
        <f>+'Niv1Pub  '!Q29+'Niv1Privé '!Q29</f>
        <v>2159</v>
      </c>
      <c r="R29" s="370">
        <f>+'Niv1Pub  '!R29+'Niv1Privé '!R29</f>
        <v>939</v>
      </c>
      <c r="S29" s="370">
        <f>+'Niv1Pub  '!S29+'Niv1Privé '!S29</f>
        <v>1955</v>
      </c>
      <c r="T29" s="370">
        <f>+'Niv1Pub  '!T29+'Niv1Privé '!T29</f>
        <v>898</v>
      </c>
      <c r="U29" s="370">
        <f>+'Niv1Pub  '!U29+'Niv1Privé '!U29</f>
        <v>928</v>
      </c>
      <c r="V29" s="370">
        <f>+'Niv1Pub  '!V29+'Niv1Privé '!V29</f>
        <v>466</v>
      </c>
      <c r="W29" s="370">
        <f>+'Niv1Pub  '!W29+'Niv1Privé '!W29</f>
        <v>678</v>
      </c>
      <c r="X29" s="370">
        <f>+'Niv1Pub  '!X29+'Niv1Privé '!X29</f>
        <v>355</v>
      </c>
      <c r="Y29" s="172">
        <f t="shared" si="5"/>
        <v>9889</v>
      </c>
      <c r="Z29" s="172">
        <f t="shared" si="5"/>
        <v>4518</v>
      </c>
      <c r="AA29" s="95" t="s">
        <v>124</v>
      </c>
      <c r="AB29" s="369"/>
      <c r="AC29" s="369"/>
      <c r="AD29" s="369"/>
      <c r="AE29" s="369"/>
      <c r="AF29" s="369"/>
      <c r="AG29" s="174"/>
      <c r="AH29" s="370">
        <f>+'Niv1Pub  '!AH29+'Niv1Privé '!AH29</f>
        <v>687</v>
      </c>
      <c r="AI29" s="370">
        <f>+'Niv1Pub  '!AI29+'Niv1Privé '!AI29</f>
        <v>605</v>
      </c>
      <c r="AJ29" s="370">
        <f>+'Niv1Pub  '!AJ29+'Niv1Privé '!AJ29</f>
        <v>82</v>
      </c>
      <c r="AK29" s="370">
        <f>+'Niv1Pub  '!AK29+'Niv1Privé '!AK29</f>
        <v>203</v>
      </c>
      <c r="AL29" s="370">
        <f>+'Niv1Pub  '!AL29+'Niv1Privé '!AL29</f>
        <v>275</v>
      </c>
      <c r="AM29" s="370">
        <f>+'Niv1Pub  '!AM29+'Niv1Privé '!AM29</f>
        <v>0</v>
      </c>
      <c r="AN29" s="370">
        <f>+'Niv1Pub  '!AN29+'Niv1Privé '!AN29</f>
        <v>254</v>
      </c>
      <c r="AO29" s="370">
        <f>+'Niv1Pub  '!AO29+'Niv1Privé '!AO29</f>
        <v>732</v>
      </c>
      <c r="AP29" s="370">
        <f>+'Niv1Pub  '!AP29+'Niv1Privé '!AP29</f>
        <v>24</v>
      </c>
      <c r="AQ29" s="370">
        <f>+'Niv1Pub  '!AQ29+'Niv1Privé '!AQ29</f>
        <v>238</v>
      </c>
      <c r="AR29" s="370">
        <f>+'Niv1Pub  '!AR29+'Niv1Privé '!AR29</f>
        <v>233</v>
      </c>
      <c r="AS29" s="370">
        <f>+'Niv1Pub  '!AS29+'Niv1Privé '!AS29</f>
        <v>5</v>
      </c>
    </row>
    <row r="30" spans="1:45" ht="15" customHeight="1" x14ac:dyDescent="0.3">
      <c r="A30" s="356" t="s">
        <v>125</v>
      </c>
      <c r="B30" s="174">
        <f>+'Niv1Pub  '!B30+'Niv1Privé '!B30</f>
        <v>22944</v>
      </c>
      <c r="C30" s="174">
        <f>+'Niv1Pub  '!C30+'Niv1Privé '!C30</f>
        <v>11221</v>
      </c>
      <c r="D30" s="174">
        <f>+'Niv1Pub  '!D30+'Niv1Privé '!D30</f>
        <v>13586</v>
      </c>
      <c r="E30" s="174">
        <f>+'Niv1Pub  '!E30+'Niv1Privé '!E30</f>
        <v>6472</v>
      </c>
      <c r="F30" s="174">
        <f>+'Niv1Pub  '!F30+'Niv1Privé '!F30</f>
        <v>10476</v>
      </c>
      <c r="G30" s="174">
        <f>+'Niv1Pub  '!G30+'Niv1Privé '!G30</f>
        <v>5113</v>
      </c>
      <c r="H30" s="174">
        <f>+'Niv1Pub  '!H30+'Niv1Privé '!H30</f>
        <v>6733</v>
      </c>
      <c r="I30" s="174">
        <f>+'Niv1Pub  '!I30+'Niv1Privé '!I30</f>
        <v>3331</v>
      </c>
      <c r="J30" s="174">
        <f>+'Niv1Pub  '!J30+'Niv1Privé '!J30</f>
        <v>4220</v>
      </c>
      <c r="K30" s="174">
        <f>+'Niv1Pub  '!K30+'Niv1Privé '!K30</f>
        <v>2093</v>
      </c>
      <c r="L30" s="178">
        <f t="shared" si="6"/>
        <v>57959</v>
      </c>
      <c r="M30" s="178">
        <f t="shared" si="6"/>
        <v>28230</v>
      </c>
      <c r="N30" s="95" t="s">
        <v>125</v>
      </c>
      <c r="O30" s="370">
        <f>+'Niv1Pub  '!O30+'Niv1Privé '!O30</f>
        <v>5774</v>
      </c>
      <c r="P30" s="370">
        <f>+'Niv1Pub  '!P30+'Niv1Privé '!P30</f>
        <v>2703</v>
      </c>
      <c r="Q30" s="370">
        <f>+'Niv1Pub  '!Q30+'Niv1Privé '!Q30</f>
        <v>3034</v>
      </c>
      <c r="R30" s="370">
        <f>+'Niv1Pub  '!R30+'Niv1Privé '!R30</f>
        <v>1364</v>
      </c>
      <c r="S30" s="370">
        <f>+'Niv1Pub  '!S30+'Niv1Privé '!S30</f>
        <v>2707</v>
      </c>
      <c r="T30" s="370">
        <f>+'Niv1Pub  '!T30+'Niv1Privé '!T30</f>
        <v>1272</v>
      </c>
      <c r="U30" s="370">
        <f>+'Niv1Pub  '!U30+'Niv1Privé '!U30</f>
        <v>1589</v>
      </c>
      <c r="V30" s="370">
        <f>+'Niv1Pub  '!V30+'Niv1Privé '!V30</f>
        <v>769</v>
      </c>
      <c r="W30" s="370">
        <f>+'Niv1Pub  '!W30+'Niv1Privé '!W30</f>
        <v>758</v>
      </c>
      <c r="X30" s="370">
        <f>+'Niv1Pub  '!X30+'Niv1Privé '!X30</f>
        <v>393</v>
      </c>
      <c r="Y30" s="172">
        <f t="shared" si="5"/>
        <v>13862</v>
      </c>
      <c r="Z30" s="172">
        <f t="shared" si="5"/>
        <v>6501</v>
      </c>
      <c r="AA30" s="95" t="s">
        <v>125</v>
      </c>
      <c r="AB30" s="369"/>
      <c r="AC30" s="369"/>
      <c r="AD30" s="369"/>
      <c r="AE30" s="369"/>
      <c r="AF30" s="369"/>
      <c r="AG30" s="174"/>
      <c r="AH30" s="370">
        <f>+'Niv1Pub  '!AH30+'Niv1Privé '!AH30</f>
        <v>1055</v>
      </c>
      <c r="AI30" s="370">
        <f>+'Niv1Pub  '!AI30+'Niv1Privé '!AI30</f>
        <v>918</v>
      </c>
      <c r="AJ30" s="370">
        <f>+'Niv1Pub  '!AJ30+'Niv1Privé '!AJ30</f>
        <v>137</v>
      </c>
      <c r="AK30" s="370">
        <f>+'Niv1Pub  '!AK30+'Niv1Privé '!AK30</f>
        <v>235</v>
      </c>
      <c r="AL30" s="370">
        <f>+'Niv1Pub  '!AL30+'Niv1Privé '!AL30</f>
        <v>410</v>
      </c>
      <c r="AM30" s="370">
        <f>+'Niv1Pub  '!AM30+'Niv1Privé '!AM30</f>
        <v>0</v>
      </c>
      <c r="AN30" s="370">
        <f>+'Niv1Pub  '!AN30+'Niv1Privé '!AN30</f>
        <v>470</v>
      </c>
      <c r="AO30" s="370">
        <f>+'Niv1Pub  '!AO30+'Niv1Privé '!AO30</f>
        <v>1115</v>
      </c>
      <c r="AP30" s="370">
        <f>+'Niv1Pub  '!AP30+'Niv1Privé '!AP30</f>
        <v>49</v>
      </c>
      <c r="AQ30" s="370">
        <f>+'Niv1Pub  '!AQ30+'Niv1Privé '!AQ30</f>
        <v>398</v>
      </c>
      <c r="AR30" s="370">
        <f>+'Niv1Pub  '!AR30+'Niv1Privé '!AR30</f>
        <v>393</v>
      </c>
      <c r="AS30" s="370">
        <f>+'Niv1Pub  '!AS30+'Niv1Privé '!AS30</f>
        <v>5</v>
      </c>
    </row>
    <row r="31" spans="1:45" ht="15" customHeight="1" x14ac:dyDescent="0.25">
      <c r="A31" s="119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19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19"/>
      <c r="AB31" s="371">
        <v>0</v>
      </c>
      <c r="AC31" s="371">
        <v>0</v>
      </c>
      <c r="AD31" s="371">
        <v>0</v>
      </c>
      <c r="AE31" s="371">
        <v>0</v>
      </c>
      <c r="AF31" s="371">
        <v>0</v>
      </c>
      <c r="AG31" s="371">
        <v>0</v>
      </c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</row>
    <row r="32" spans="1:45" x14ac:dyDescent="0.25">
      <c r="A32" s="126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26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33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</row>
    <row r="33" spans="1:45" x14ac:dyDescent="0.25">
      <c r="A33" s="112" t="s">
        <v>227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12" t="s">
        <v>232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12" t="s">
        <v>235</v>
      </c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</row>
    <row r="34" spans="1:45" x14ac:dyDescent="0.25">
      <c r="A34" s="112" t="s">
        <v>11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12" t="s">
        <v>11</v>
      </c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12" t="s">
        <v>26</v>
      </c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</row>
    <row r="35" spans="1:45" x14ac:dyDescent="0.25">
      <c r="A35" s="112" t="s">
        <v>149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12" t="s">
        <v>149</v>
      </c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12" t="s">
        <v>149</v>
      </c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</row>
    <row r="36" spans="1:45" x14ac:dyDescent="0.25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</row>
    <row r="37" spans="1:45" x14ac:dyDescent="0.25">
      <c r="A37" s="115" t="s">
        <v>337</v>
      </c>
      <c r="B37" s="176"/>
      <c r="C37" s="176"/>
      <c r="D37" s="176"/>
      <c r="E37" s="176"/>
      <c r="F37" s="176"/>
      <c r="G37" s="176"/>
      <c r="H37" s="176"/>
      <c r="I37" s="176"/>
      <c r="J37" s="176" t="s">
        <v>229</v>
      </c>
      <c r="K37" s="176"/>
      <c r="L37" s="176"/>
      <c r="M37" s="176"/>
      <c r="N37" s="115" t="s">
        <v>337</v>
      </c>
      <c r="O37" s="176"/>
      <c r="P37" s="176"/>
      <c r="Q37" s="176"/>
      <c r="R37" s="176"/>
      <c r="S37" s="176"/>
      <c r="T37" s="176"/>
      <c r="U37" s="176"/>
      <c r="V37" s="176"/>
      <c r="W37" s="176" t="s">
        <v>229</v>
      </c>
      <c r="X37" s="176"/>
      <c r="Y37" s="176"/>
      <c r="Z37" s="176"/>
      <c r="AA37" s="115" t="s">
        <v>337</v>
      </c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O37" s="128"/>
      <c r="AP37" s="128"/>
      <c r="AR37" s="128" t="s">
        <v>229</v>
      </c>
    </row>
    <row r="38" spans="1:45" x14ac:dyDescent="0.25"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</row>
    <row r="39" spans="1:45" ht="16.5" customHeight="1" x14ac:dyDescent="0.35">
      <c r="A39" s="116"/>
      <c r="B39" s="41" t="s">
        <v>325</v>
      </c>
      <c r="C39" s="97"/>
      <c r="D39" s="41" t="s">
        <v>326</v>
      </c>
      <c r="E39" s="97"/>
      <c r="F39" s="41" t="s">
        <v>327</v>
      </c>
      <c r="G39" s="97"/>
      <c r="H39" s="41" t="s">
        <v>328</v>
      </c>
      <c r="I39" s="97"/>
      <c r="J39" s="41" t="s">
        <v>329</v>
      </c>
      <c r="K39" s="97"/>
      <c r="L39" s="41" t="s">
        <v>157</v>
      </c>
      <c r="M39" s="97"/>
      <c r="N39" s="116"/>
      <c r="O39" s="41" t="s">
        <v>325</v>
      </c>
      <c r="P39" s="97"/>
      <c r="Q39" s="41" t="s">
        <v>326</v>
      </c>
      <c r="R39" s="97"/>
      <c r="S39" s="41" t="s">
        <v>327</v>
      </c>
      <c r="T39" s="97"/>
      <c r="U39" s="41" t="s">
        <v>328</v>
      </c>
      <c r="V39" s="97"/>
      <c r="W39" s="41" t="s">
        <v>329</v>
      </c>
      <c r="X39" s="97"/>
      <c r="Y39" s="41" t="s">
        <v>157</v>
      </c>
      <c r="Z39" s="97"/>
      <c r="AA39" s="359"/>
      <c r="AB39" s="457" t="s">
        <v>164</v>
      </c>
      <c r="AC39" s="457"/>
      <c r="AD39" s="457"/>
      <c r="AE39" s="457"/>
      <c r="AF39" s="457"/>
      <c r="AG39" s="458"/>
      <c r="AH39" s="306" t="s">
        <v>7</v>
      </c>
      <c r="AI39" s="355"/>
      <c r="AJ39" s="118"/>
      <c r="AK39" s="306" t="s">
        <v>527</v>
      </c>
      <c r="AL39" s="360"/>
      <c r="AM39" s="118"/>
      <c r="AN39" s="247"/>
      <c r="AO39" s="117"/>
      <c r="AP39" s="361" t="s">
        <v>528</v>
      </c>
      <c r="AQ39" s="306" t="s">
        <v>529</v>
      </c>
      <c r="AR39" s="355"/>
      <c r="AS39" s="362"/>
    </row>
    <row r="40" spans="1:45" ht="34.5" customHeight="1" x14ac:dyDescent="0.3">
      <c r="A40" s="119" t="s">
        <v>21</v>
      </c>
      <c r="B40" s="44" t="s">
        <v>375</v>
      </c>
      <c r="C40" s="44" t="s">
        <v>330</v>
      </c>
      <c r="D40" s="44" t="s">
        <v>375</v>
      </c>
      <c r="E40" s="44" t="s">
        <v>330</v>
      </c>
      <c r="F40" s="44" t="s">
        <v>375</v>
      </c>
      <c r="G40" s="44" t="s">
        <v>330</v>
      </c>
      <c r="H40" s="44" t="s">
        <v>375</v>
      </c>
      <c r="I40" s="44" t="s">
        <v>330</v>
      </c>
      <c r="J40" s="44" t="s">
        <v>375</v>
      </c>
      <c r="K40" s="44" t="s">
        <v>330</v>
      </c>
      <c r="L40" s="44" t="s">
        <v>375</v>
      </c>
      <c r="M40" s="44" t="s">
        <v>330</v>
      </c>
      <c r="N40" s="119" t="s">
        <v>21</v>
      </c>
      <c r="O40" s="44" t="s">
        <v>375</v>
      </c>
      <c r="P40" s="44" t="s">
        <v>330</v>
      </c>
      <c r="Q40" s="44" t="s">
        <v>375</v>
      </c>
      <c r="R40" s="44" t="s">
        <v>330</v>
      </c>
      <c r="S40" s="44" t="s">
        <v>375</v>
      </c>
      <c r="T40" s="44" t="s">
        <v>330</v>
      </c>
      <c r="U40" s="44" t="s">
        <v>375</v>
      </c>
      <c r="V40" s="44" t="s">
        <v>330</v>
      </c>
      <c r="W40" s="44" t="s">
        <v>375</v>
      </c>
      <c r="X40" s="44" t="s">
        <v>330</v>
      </c>
      <c r="Y40" s="44" t="s">
        <v>375</v>
      </c>
      <c r="Z40" s="44" t="s">
        <v>330</v>
      </c>
      <c r="AA40" s="363" t="s">
        <v>21</v>
      </c>
      <c r="AB40" s="248" t="s">
        <v>530</v>
      </c>
      <c r="AC40" s="248" t="s">
        <v>531</v>
      </c>
      <c r="AD40" s="248" t="s">
        <v>532</v>
      </c>
      <c r="AE40" s="248" t="s">
        <v>533</v>
      </c>
      <c r="AF40" s="248" t="s">
        <v>534</v>
      </c>
      <c r="AG40" s="315" t="s">
        <v>324</v>
      </c>
      <c r="AH40" s="315" t="s">
        <v>535</v>
      </c>
      <c r="AI40" s="364" t="s">
        <v>536</v>
      </c>
      <c r="AJ40" s="364" t="s">
        <v>537</v>
      </c>
      <c r="AK40" s="365" t="s">
        <v>538</v>
      </c>
      <c r="AL40" s="253" t="s">
        <v>539</v>
      </c>
      <c r="AM40" s="253" t="s">
        <v>346</v>
      </c>
      <c r="AN40" s="253" t="s">
        <v>540</v>
      </c>
      <c r="AO40" s="366" t="s">
        <v>541</v>
      </c>
      <c r="AP40" s="367" t="s">
        <v>158</v>
      </c>
      <c r="AQ40" s="368" t="s">
        <v>175</v>
      </c>
      <c r="AR40" s="307" t="s">
        <v>170</v>
      </c>
      <c r="AS40" s="368" t="s">
        <v>176</v>
      </c>
    </row>
    <row r="41" spans="1:45" x14ac:dyDescent="0.25">
      <c r="A41" s="95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95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16"/>
      <c r="AB41" s="238"/>
      <c r="AC41" s="238"/>
      <c r="AD41" s="238"/>
      <c r="AE41" s="238"/>
      <c r="AF41" s="116"/>
      <c r="AG41" s="109"/>
      <c r="AH41" s="251"/>
      <c r="AI41" s="251"/>
      <c r="AJ41" s="109"/>
      <c r="AK41" s="109"/>
      <c r="AL41" s="109"/>
      <c r="AM41" s="109"/>
      <c r="AN41" s="238"/>
      <c r="AO41" s="109"/>
      <c r="AP41" s="372"/>
      <c r="AQ41" s="305"/>
      <c r="AR41" s="305"/>
      <c r="AS41" s="305"/>
    </row>
    <row r="42" spans="1:45" ht="13" x14ac:dyDescent="0.3">
      <c r="A42" s="94" t="s">
        <v>332</v>
      </c>
      <c r="B42" s="178">
        <f>SUM(B44:B52)</f>
        <v>107690</v>
      </c>
      <c r="C42" s="178">
        <f t="shared" ref="C42:M42" si="7">SUM(C44:C52)</f>
        <v>52539</v>
      </c>
      <c r="D42" s="178">
        <f t="shared" si="7"/>
        <v>62808</v>
      </c>
      <c r="E42" s="178">
        <f t="shared" si="7"/>
        <v>30825</v>
      </c>
      <c r="F42" s="178">
        <f t="shared" si="7"/>
        <v>53616</v>
      </c>
      <c r="G42" s="178">
        <f t="shared" si="7"/>
        <v>26676</v>
      </c>
      <c r="H42" s="178">
        <f t="shared" si="7"/>
        <v>34672</v>
      </c>
      <c r="I42" s="178">
        <f t="shared" si="7"/>
        <v>17529</v>
      </c>
      <c r="J42" s="178">
        <f t="shared" si="7"/>
        <v>25324</v>
      </c>
      <c r="K42" s="178">
        <f t="shared" si="7"/>
        <v>13098</v>
      </c>
      <c r="L42" s="178">
        <f t="shared" si="7"/>
        <v>284110</v>
      </c>
      <c r="M42" s="178">
        <f t="shared" si="7"/>
        <v>140667</v>
      </c>
      <c r="N42" s="94" t="s">
        <v>332</v>
      </c>
      <c r="O42" s="178">
        <f>SUM(O44:O52)</f>
        <v>41199</v>
      </c>
      <c r="P42" s="178">
        <f t="shared" ref="P42:Z42" si="8">SUM(P44:P52)</f>
        <v>19261</v>
      </c>
      <c r="Q42" s="178">
        <f t="shared" si="8"/>
        <v>17678</v>
      </c>
      <c r="R42" s="178">
        <f t="shared" si="8"/>
        <v>8043</v>
      </c>
      <c r="S42" s="178">
        <f t="shared" si="8"/>
        <v>16587</v>
      </c>
      <c r="T42" s="178">
        <f t="shared" si="8"/>
        <v>7921</v>
      </c>
      <c r="U42" s="178">
        <f t="shared" si="8"/>
        <v>8149</v>
      </c>
      <c r="V42" s="178">
        <f t="shared" si="8"/>
        <v>3971</v>
      </c>
      <c r="W42" s="178">
        <f t="shared" si="8"/>
        <v>4543</v>
      </c>
      <c r="X42" s="178">
        <f t="shared" si="8"/>
        <v>2313</v>
      </c>
      <c r="Y42" s="178">
        <f t="shared" si="8"/>
        <v>88156</v>
      </c>
      <c r="Z42" s="178">
        <f t="shared" si="8"/>
        <v>41509</v>
      </c>
      <c r="AA42" s="94" t="s">
        <v>332</v>
      </c>
      <c r="AB42" s="178">
        <f t="shared" ref="AB42:AG42" si="9">SUM(AB46:AB52)</f>
        <v>0</v>
      </c>
      <c r="AC42" s="178">
        <f t="shared" si="9"/>
        <v>0</v>
      </c>
      <c r="AD42" s="178">
        <f t="shared" si="9"/>
        <v>0</v>
      </c>
      <c r="AE42" s="178">
        <f t="shared" si="9"/>
        <v>0</v>
      </c>
      <c r="AF42" s="178">
        <f t="shared" si="9"/>
        <v>0</v>
      </c>
      <c r="AG42" s="179">
        <f t="shared" si="9"/>
        <v>0</v>
      </c>
      <c r="AH42" s="178">
        <f t="shared" ref="AH42:AS42" si="10">SUM(AH44:AH52)</f>
        <v>4622</v>
      </c>
      <c r="AI42" s="178">
        <f t="shared" si="10"/>
        <v>3954</v>
      </c>
      <c r="AJ42" s="178">
        <f t="shared" si="10"/>
        <v>668</v>
      </c>
      <c r="AK42" s="178">
        <f t="shared" si="10"/>
        <v>1846</v>
      </c>
      <c r="AL42" s="178">
        <f t="shared" si="10"/>
        <v>1333</v>
      </c>
      <c r="AM42" s="178">
        <f t="shared" si="10"/>
        <v>10</v>
      </c>
      <c r="AN42" s="178">
        <f t="shared" si="10"/>
        <v>1360</v>
      </c>
      <c r="AO42" s="178">
        <f t="shared" si="10"/>
        <v>4550</v>
      </c>
      <c r="AP42" s="178">
        <f t="shared" si="10"/>
        <v>278</v>
      </c>
      <c r="AQ42" s="178">
        <f t="shared" si="10"/>
        <v>1587</v>
      </c>
      <c r="AR42" s="178">
        <f t="shared" si="10"/>
        <v>1480</v>
      </c>
      <c r="AS42" s="178">
        <f t="shared" si="10"/>
        <v>66</v>
      </c>
    </row>
    <row r="43" spans="1:45" ht="12.75" customHeight="1" x14ac:dyDescent="0.3">
      <c r="A43" s="95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95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8"/>
      <c r="Z43" s="178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129"/>
      <c r="AQ43" s="122"/>
      <c r="AR43" s="122"/>
      <c r="AS43" s="122"/>
    </row>
    <row r="44" spans="1:45" ht="15.75" customHeight="1" x14ac:dyDescent="0.3">
      <c r="A44" s="95" t="s">
        <v>102</v>
      </c>
      <c r="B44" s="179">
        <f>+'Niv1Pub  '!B44+'Niv1Privé '!B44</f>
        <v>3725</v>
      </c>
      <c r="C44" s="179">
        <f>+'Niv1Pub  '!C44+'Niv1Privé '!C44</f>
        <v>1827</v>
      </c>
      <c r="D44" s="179">
        <f>+'Niv1Pub  '!D44+'Niv1Privé '!D44</f>
        <v>3120</v>
      </c>
      <c r="E44" s="179">
        <f>+'Niv1Pub  '!E44+'Niv1Privé '!E44</f>
        <v>1595</v>
      </c>
      <c r="F44" s="179">
        <f>+'Niv1Pub  '!F44+'Niv1Privé '!F44</f>
        <v>3159</v>
      </c>
      <c r="G44" s="179">
        <f>+'Niv1Pub  '!G44+'Niv1Privé '!G44</f>
        <v>1580</v>
      </c>
      <c r="H44" s="179">
        <f>+'Niv1Pub  '!H44+'Niv1Privé '!H44</f>
        <v>2738</v>
      </c>
      <c r="I44" s="179">
        <f>+'Niv1Pub  '!I44+'Niv1Privé '!I44</f>
        <v>1384</v>
      </c>
      <c r="J44" s="179">
        <f>+'Niv1Pub  '!J44+'Niv1Privé '!J44</f>
        <v>2445</v>
      </c>
      <c r="K44" s="179">
        <f>+'Niv1Pub  '!K44+'Niv1Privé '!K44</f>
        <v>1341</v>
      </c>
      <c r="L44" s="178">
        <f t="shared" ref="L44:M46" si="11">++B44+D44+F44+H44+J44</f>
        <v>15187</v>
      </c>
      <c r="M44" s="178">
        <f t="shared" si="11"/>
        <v>7727</v>
      </c>
      <c r="N44" s="95" t="s">
        <v>102</v>
      </c>
      <c r="O44" s="179">
        <f>+'Niv1Pub  '!O44+'Niv1Privé '!O44</f>
        <v>613</v>
      </c>
      <c r="P44" s="179">
        <f>+'Niv1Pub  '!P44+'Niv1Privé '!P44</f>
        <v>259</v>
      </c>
      <c r="Q44" s="179">
        <f>+'Niv1Pub  '!Q44+'Niv1Privé '!Q44</f>
        <v>541</v>
      </c>
      <c r="R44" s="179">
        <f>+'Niv1Pub  '!R44+'Niv1Privé '!R44</f>
        <v>228</v>
      </c>
      <c r="S44" s="179">
        <f>+'Niv1Pub  '!S44+'Niv1Privé '!S44</f>
        <v>659</v>
      </c>
      <c r="T44" s="179">
        <f>+'Niv1Pub  '!T44+'Niv1Privé '!T44</f>
        <v>291</v>
      </c>
      <c r="U44" s="179">
        <f>+'Niv1Pub  '!U44+'Niv1Privé '!U44</f>
        <v>496</v>
      </c>
      <c r="V44" s="179">
        <f>+'Niv1Pub  '!V44+'Niv1Privé '!V44</f>
        <v>230</v>
      </c>
      <c r="W44" s="179">
        <f>+'Niv1Pub  '!W44+'Niv1Privé '!W44</f>
        <v>240</v>
      </c>
      <c r="X44" s="179">
        <f>+'Niv1Pub  '!X44+'Niv1Privé '!X44</f>
        <v>157</v>
      </c>
      <c r="Y44" s="178">
        <f>O44+Q44+S44+U44+W44</f>
        <v>2549</v>
      </c>
      <c r="Z44" s="178">
        <f>P44+R44+T44+V44+X44</f>
        <v>1165</v>
      </c>
      <c r="AA44" s="95" t="s">
        <v>102</v>
      </c>
      <c r="AB44" s="95"/>
      <c r="AC44" s="95"/>
      <c r="AD44" s="95"/>
      <c r="AE44" s="95"/>
      <c r="AF44" s="95"/>
      <c r="AG44" s="95"/>
      <c r="AH44" s="179">
        <f>+'Niv1Pub  '!AH44+'Niv1Privé '!AH44</f>
        <v>382</v>
      </c>
      <c r="AI44" s="179">
        <f>+'Niv1Pub  '!AI44+'Niv1Privé '!AI44</f>
        <v>359</v>
      </c>
      <c r="AJ44" s="179">
        <f>+'Niv1Pub  '!AJ44+'Niv1Privé '!AJ44</f>
        <v>23</v>
      </c>
      <c r="AK44" s="179">
        <f>+'Niv1Pub  '!AK44+'Niv1Privé '!AK44</f>
        <v>102</v>
      </c>
      <c r="AL44" s="179">
        <f>+'Niv1Pub  '!AL44+'Niv1Privé '!AL44</f>
        <v>18</v>
      </c>
      <c r="AM44" s="179">
        <f>+'Niv1Pub  '!AM44+'Niv1Privé '!AM44</f>
        <v>0</v>
      </c>
      <c r="AN44" s="179">
        <f>+'Niv1Pub  '!AN44+'Niv1Privé '!AN44</f>
        <v>277</v>
      </c>
      <c r="AO44" s="179">
        <f>+'Niv1Pub  '!AO44+'Niv1Privé '!AO44</f>
        <v>397</v>
      </c>
      <c r="AP44" s="179">
        <f>+'Niv1Pub  '!AP44+'Niv1Privé '!AP44</f>
        <v>73</v>
      </c>
      <c r="AQ44" s="179">
        <f>+'Niv1Pub  '!AQ44+'Niv1Privé '!AQ44</f>
        <v>52</v>
      </c>
      <c r="AR44" s="179">
        <f>+'Niv1Pub  '!AR44+'Niv1Privé '!AR44</f>
        <v>52</v>
      </c>
      <c r="AS44" s="179">
        <f>+'Niv1Pub  '!AS44+'Niv1Privé '!AS44</f>
        <v>0</v>
      </c>
    </row>
    <row r="45" spans="1:45" ht="15.75" customHeight="1" x14ac:dyDescent="0.3">
      <c r="A45" s="95" t="s">
        <v>103</v>
      </c>
      <c r="B45" s="179">
        <f>+'Niv1Pub  '!B45+'Niv1Privé '!B45</f>
        <v>7909</v>
      </c>
      <c r="C45" s="179">
        <f>+'Niv1Pub  '!C45+'Niv1Privé '!C45</f>
        <v>3774</v>
      </c>
      <c r="D45" s="179">
        <f>+'Niv1Pub  '!D45+'Niv1Privé '!D45</f>
        <v>4704</v>
      </c>
      <c r="E45" s="179">
        <f>+'Niv1Pub  '!E45+'Niv1Privé '!E45</f>
        <v>2316</v>
      </c>
      <c r="F45" s="179">
        <f>+'Niv1Pub  '!F45+'Niv1Privé '!F45</f>
        <v>3553</v>
      </c>
      <c r="G45" s="179">
        <f>+'Niv1Pub  '!G45+'Niv1Privé '!G45</f>
        <v>1818</v>
      </c>
      <c r="H45" s="179">
        <f>+'Niv1Pub  '!H45+'Niv1Privé '!H45</f>
        <v>1905</v>
      </c>
      <c r="I45" s="179">
        <f>+'Niv1Pub  '!I45+'Niv1Privé '!I45</f>
        <v>972</v>
      </c>
      <c r="J45" s="179">
        <f>+'Niv1Pub  '!J45+'Niv1Privé '!J45</f>
        <v>1290</v>
      </c>
      <c r="K45" s="179">
        <f>+'Niv1Pub  '!K45+'Niv1Privé '!K45</f>
        <v>691</v>
      </c>
      <c r="L45" s="178">
        <f t="shared" si="11"/>
        <v>19361</v>
      </c>
      <c r="M45" s="178">
        <f t="shared" si="11"/>
        <v>9571</v>
      </c>
      <c r="N45" s="95" t="s">
        <v>103</v>
      </c>
      <c r="O45" s="179">
        <f>+'Niv1Pub  '!O45+'Niv1Privé '!O45</f>
        <v>3249</v>
      </c>
      <c r="P45" s="179">
        <f>+'Niv1Pub  '!P45+'Niv1Privé '!P45</f>
        <v>1479</v>
      </c>
      <c r="Q45" s="179">
        <f>+'Niv1Pub  '!Q45+'Niv1Privé '!Q45</f>
        <v>1325</v>
      </c>
      <c r="R45" s="179">
        <f>+'Niv1Pub  '!R45+'Niv1Privé '!R45</f>
        <v>588</v>
      </c>
      <c r="S45" s="179">
        <f>+'Niv1Pub  '!S45+'Niv1Privé '!S45</f>
        <v>1086</v>
      </c>
      <c r="T45" s="179">
        <f>+'Niv1Pub  '!T45+'Niv1Privé '!T45</f>
        <v>533</v>
      </c>
      <c r="U45" s="179">
        <f>+'Niv1Pub  '!U45+'Niv1Privé '!U45</f>
        <v>428</v>
      </c>
      <c r="V45" s="179">
        <f>+'Niv1Pub  '!V45+'Niv1Privé '!V45</f>
        <v>221</v>
      </c>
      <c r="W45" s="179">
        <f>+'Niv1Pub  '!W45+'Niv1Privé '!W45</f>
        <v>259</v>
      </c>
      <c r="X45" s="179">
        <f>+'Niv1Pub  '!X45+'Niv1Privé '!X45</f>
        <v>130</v>
      </c>
      <c r="Y45" s="178">
        <f>O45+Q45+S45+U45+W45</f>
        <v>6347</v>
      </c>
      <c r="Z45" s="178">
        <f>P45+R45+T45+V45+X45</f>
        <v>2951</v>
      </c>
      <c r="AA45" s="95" t="s">
        <v>103</v>
      </c>
      <c r="AB45" s="95"/>
      <c r="AC45" s="95"/>
      <c r="AD45" s="95"/>
      <c r="AE45" s="95"/>
      <c r="AF45" s="95"/>
      <c r="AG45" s="95"/>
      <c r="AH45" s="179">
        <f>+'Niv1Pub  '!AH45+'Niv1Privé '!AH45</f>
        <v>351</v>
      </c>
      <c r="AI45" s="179">
        <f>+'Niv1Pub  '!AI45+'Niv1Privé '!AI45</f>
        <v>308</v>
      </c>
      <c r="AJ45" s="179">
        <f>+'Niv1Pub  '!AJ45+'Niv1Privé '!AJ45</f>
        <v>43</v>
      </c>
      <c r="AK45" s="179">
        <f>+'Niv1Pub  '!AK45+'Niv1Privé '!AK45</f>
        <v>177</v>
      </c>
      <c r="AL45" s="179">
        <f>+'Niv1Pub  '!AL45+'Niv1Privé '!AL45</f>
        <v>101</v>
      </c>
      <c r="AM45" s="179">
        <f>+'Niv1Pub  '!AM45+'Niv1Privé '!AM45</f>
        <v>0</v>
      </c>
      <c r="AN45" s="179">
        <f>+'Niv1Pub  '!AN45+'Niv1Privé '!AN45</f>
        <v>50</v>
      </c>
      <c r="AO45" s="179">
        <f>+'Niv1Pub  '!AO45+'Niv1Privé '!AO45</f>
        <v>328</v>
      </c>
      <c r="AP45" s="179">
        <f>+'Niv1Pub  '!AP45+'Niv1Privé '!AP45</f>
        <v>12</v>
      </c>
      <c r="AQ45" s="179">
        <f>+'Niv1Pub  '!AQ45+'Niv1Privé '!AQ45</f>
        <v>134</v>
      </c>
      <c r="AR45" s="179">
        <f>+'Niv1Pub  '!AR45+'Niv1Privé '!AR45</f>
        <v>133</v>
      </c>
      <c r="AS45" s="179">
        <f>+'Niv1Pub  '!AS45+'Niv1Privé '!AS45</f>
        <v>1</v>
      </c>
    </row>
    <row r="46" spans="1:45" ht="15.75" customHeight="1" x14ac:dyDescent="0.3">
      <c r="A46" s="95" t="s">
        <v>98</v>
      </c>
      <c r="B46" s="179">
        <f>+'Niv1Pub  '!B46+'Niv1Privé '!B46</f>
        <v>11836</v>
      </c>
      <c r="C46" s="179">
        <f>+'Niv1Pub  '!C46+'Niv1Privé '!C46</f>
        <v>5798</v>
      </c>
      <c r="D46" s="179">
        <f>+'Niv1Pub  '!D46+'Niv1Privé '!D46</f>
        <v>6013</v>
      </c>
      <c r="E46" s="179">
        <f>+'Niv1Pub  '!E46+'Niv1Privé '!E46</f>
        <v>2951</v>
      </c>
      <c r="F46" s="179">
        <f>+'Niv1Pub  '!F46+'Niv1Privé '!F46</f>
        <v>5236</v>
      </c>
      <c r="G46" s="179">
        <f>+'Niv1Pub  '!G46+'Niv1Privé '!G46</f>
        <v>2592</v>
      </c>
      <c r="H46" s="179">
        <f>+'Niv1Pub  '!H46+'Niv1Privé '!H46</f>
        <v>3629</v>
      </c>
      <c r="I46" s="179">
        <f>+'Niv1Pub  '!I46+'Niv1Privé '!I46</f>
        <v>1996</v>
      </c>
      <c r="J46" s="179">
        <f>+'Niv1Pub  '!J46+'Niv1Privé '!J46</f>
        <v>2798</v>
      </c>
      <c r="K46" s="179">
        <f>+'Niv1Pub  '!K46+'Niv1Privé '!K46</f>
        <v>1525</v>
      </c>
      <c r="L46" s="178">
        <f t="shared" si="11"/>
        <v>29512</v>
      </c>
      <c r="M46" s="178">
        <f t="shared" si="11"/>
        <v>14862</v>
      </c>
      <c r="N46" s="95" t="s">
        <v>98</v>
      </c>
      <c r="O46" s="179">
        <f>+'Niv1Pub  '!O46+'Niv1Privé '!O46</f>
        <v>4343</v>
      </c>
      <c r="P46" s="179">
        <f>+'Niv1Pub  '!P46+'Niv1Privé '!P46</f>
        <v>1991</v>
      </c>
      <c r="Q46" s="179">
        <f>+'Niv1Pub  '!Q46+'Niv1Privé '!Q46</f>
        <v>1597</v>
      </c>
      <c r="R46" s="179">
        <f>+'Niv1Pub  '!R46+'Niv1Privé '!R46</f>
        <v>685</v>
      </c>
      <c r="S46" s="179">
        <f>+'Niv1Pub  '!S46+'Niv1Privé '!S46</f>
        <v>1679</v>
      </c>
      <c r="T46" s="179">
        <f>+'Niv1Pub  '!T46+'Niv1Privé '!T46</f>
        <v>815</v>
      </c>
      <c r="U46" s="179">
        <f>+'Niv1Pub  '!U46+'Niv1Privé '!U46</f>
        <v>991</v>
      </c>
      <c r="V46" s="179">
        <f>+'Niv1Pub  '!V46+'Niv1Privé '!V46</f>
        <v>521</v>
      </c>
      <c r="W46" s="179">
        <f>+'Niv1Pub  '!W46+'Niv1Privé '!W46</f>
        <v>646</v>
      </c>
      <c r="X46" s="179">
        <f>+'Niv1Pub  '!X46+'Niv1Privé '!X46</f>
        <v>370</v>
      </c>
      <c r="Y46" s="178">
        <f t="shared" ref="Y46:Z52" si="12">O46+Q46+S46+U46+W46</f>
        <v>9256</v>
      </c>
      <c r="Z46" s="178">
        <f t="shared" si="12"/>
        <v>4382</v>
      </c>
      <c r="AA46" s="95" t="s">
        <v>98</v>
      </c>
      <c r="AB46" s="95"/>
      <c r="AC46" s="95"/>
      <c r="AD46" s="95"/>
      <c r="AE46" s="95"/>
      <c r="AF46" s="95"/>
      <c r="AG46" s="95"/>
      <c r="AH46" s="179">
        <f>+'Niv1Pub  '!AH46+'Niv1Privé '!AH46</f>
        <v>487</v>
      </c>
      <c r="AI46" s="179">
        <f>+'Niv1Pub  '!AI46+'Niv1Privé '!AI46</f>
        <v>449</v>
      </c>
      <c r="AJ46" s="179">
        <f>+'Niv1Pub  '!AJ46+'Niv1Privé '!AJ46</f>
        <v>38</v>
      </c>
      <c r="AK46" s="179">
        <f>+'Niv1Pub  '!AK46+'Niv1Privé '!AK46</f>
        <v>227</v>
      </c>
      <c r="AL46" s="179">
        <f>+'Niv1Pub  '!AL46+'Niv1Privé '!AL46</f>
        <v>172</v>
      </c>
      <c r="AM46" s="179">
        <f>+'Niv1Pub  '!AM46+'Niv1Privé '!AM46</f>
        <v>6</v>
      </c>
      <c r="AN46" s="179">
        <f>+'Niv1Pub  '!AN46+'Niv1Privé '!AN46</f>
        <v>135</v>
      </c>
      <c r="AO46" s="179">
        <f>+'Niv1Pub  '!AO46+'Niv1Privé '!AO46</f>
        <v>541</v>
      </c>
      <c r="AP46" s="179">
        <f>+'Niv1Pub  '!AP46+'Niv1Privé '!AP46</f>
        <v>27</v>
      </c>
      <c r="AQ46" s="179">
        <f>+'Niv1Pub  '!AQ46+'Niv1Privé '!AQ46</f>
        <v>177</v>
      </c>
      <c r="AR46" s="179">
        <f>+'Niv1Pub  '!AR46+'Niv1Privé '!AR46</f>
        <v>172</v>
      </c>
      <c r="AS46" s="179">
        <f>+'Niv1Pub  '!AS46+'Niv1Privé '!AS46</f>
        <v>5</v>
      </c>
    </row>
    <row r="47" spans="1:45" ht="15.75" customHeight="1" x14ac:dyDescent="0.3">
      <c r="A47" s="131" t="s">
        <v>99</v>
      </c>
      <c r="B47" s="179">
        <f>+'Niv1Pub  '!B47+'Niv1Privé '!B47</f>
        <v>12723</v>
      </c>
      <c r="C47" s="179">
        <f>+'Niv1Pub  '!C47+'Niv1Privé '!C47</f>
        <v>6280</v>
      </c>
      <c r="D47" s="179">
        <f>+'Niv1Pub  '!D47+'Niv1Privé '!D47</f>
        <v>7948</v>
      </c>
      <c r="E47" s="179">
        <f>+'Niv1Pub  '!E47+'Niv1Privé '!E47</f>
        <v>3992</v>
      </c>
      <c r="F47" s="179">
        <f>+'Niv1Pub  '!F47+'Niv1Privé '!F47</f>
        <v>6414</v>
      </c>
      <c r="G47" s="179">
        <f>+'Niv1Pub  '!G47+'Niv1Privé '!G47</f>
        <v>3329</v>
      </c>
      <c r="H47" s="179">
        <f>+'Niv1Pub  '!H47+'Niv1Privé '!H47</f>
        <v>4304</v>
      </c>
      <c r="I47" s="179">
        <f>+'Niv1Pub  '!I47+'Niv1Privé '!I47</f>
        <v>2270</v>
      </c>
      <c r="J47" s="179">
        <f>+'Niv1Pub  '!J47+'Niv1Privé '!J47</f>
        <v>3243</v>
      </c>
      <c r="K47" s="179">
        <f>+'Niv1Pub  '!K47+'Niv1Privé '!K47</f>
        <v>1753</v>
      </c>
      <c r="L47" s="178">
        <f t="shared" ref="L47:M52" si="13">++B47+D47+F47+H47+J47</f>
        <v>34632</v>
      </c>
      <c r="M47" s="178">
        <f t="shared" si="13"/>
        <v>17624</v>
      </c>
      <c r="N47" s="131" t="s">
        <v>99</v>
      </c>
      <c r="O47" s="179">
        <f>+'Niv1Pub  '!O47+'Niv1Privé '!O47</f>
        <v>4152</v>
      </c>
      <c r="P47" s="179">
        <f>+'Niv1Pub  '!P47+'Niv1Privé '!P47</f>
        <v>2025</v>
      </c>
      <c r="Q47" s="179">
        <f>+'Niv1Pub  '!Q47+'Niv1Privé '!Q47</f>
        <v>2052</v>
      </c>
      <c r="R47" s="179">
        <f>+'Niv1Pub  '!R47+'Niv1Privé '!R47</f>
        <v>962</v>
      </c>
      <c r="S47" s="179">
        <f>+'Niv1Pub  '!S47+'Niv1Privé '!S47</f>
        <v>1833</v>
      </c>
      <c r="T47" s="179">
        <f>+'Niv1Pub  '!T47+'Niv1Privé '!T47</f>
        <v>884</v>
      </c>
      <c r="U47" s="179">
        <f>+'Niv1Pub  '!U47+'Niv1Privé '!U47</f>
        <v>1075</v>
      </c>
      <c r="V47" s="179">
        <f>+'Niv1Pub  '!V47+'Niv1Privé '!V47</f>
        <v>553</v>
      </c>
      <c r="W47" s="179">
        <f>+'Niv1Pub  '!W47+'Niv1Privé '!W47</f>
        <v>514</v>
      </c>
      <c r="X47" s="179">
        <f>+'Niv1Pub  '!X47+'Niv1Privé '!X47</f>
        <v>278</v>
      </c>
      <c r="Y47" s="178">
        <f t="shared" si="12"/>
        <v>9626</v>
      </c>
      <c r="Z47" s="178">
        <f t="shared" si="12"/>
        <v>4702</v>
      </c>
      <c r="AA47" s="131" t="s">
        <v>99</v>
      </c>
      <c r="AB47" s="95"/>
      <c r="AC47" s="95"/>
      <c r="AD47" s="95"/>
      <c r="AE47" s="95"/>
      <c r="AF47" s="95"/>
      <c r="AG47" s="95"/>
      <c r="AH47" s="179">
        <f>+'Niv1Pub  '!AH47+'Niv1Privé '!AH47</f>
        <v>563</v>
      </c>
      <c r="AI47" s="179">
        <f>+'Niv1Pub  '!AI47+'Niv1Privé '!AI47</f>
        <v>521</v>
      </c>
      <c r="AJ47" s="179">
        <f>+'Niv1Pub  '!AJ47+'Niv1Privé '!AJ47</f>
        <v>42</v>
      </c>
      <c r="AK47" s="179">
        <f>+'Niv1Pub  '!AK47+'Niv1Privé '!AK47</f>
        <v>183</v>
      </c>
      <c r="AL47" s="179">
        <f>+'Niv1Pub  '!AL47+'Niv1Privé '!AL47</f>
        <v>194</v>
      </c>
      <c r="AM47" s="179">
        <f>+'Niv1Pub  '!AM47+'Niv1Privé '!AM47</f>
        <v>0</v>
      </c>
      <c r="AN47" s="179">
        <f>+'Niv1Pub  '!AN47+'Niv1Privé '!AN47</f>
        <v>193</v>
      </c>
      <c r="AO47" s="179">
        <f>+'Niv1Pub  '!AO47+'Niv1Privé '!AO47</f>
        <v>570</v>
      </c>
      <c r="AP47" s="179">
        <f>+'Niv1Pub  '!AP47+'Niv1Privé '!AP47</f>
        <v>35</v>
      </c>
      <c r="AQ47" s="179">
        <f>+'Niv1Pub  '!AQ47+'Niv1Privé '!AQ47</f>
        <v>202</v>
      </c>
      <c r="AR47" s="179">
        <f>+'Niv1Pub  '!AR47+'Niv1Privé '!AR47</f>
        <v>202</v>
      </c>
      <c r="AS47" s="179">
        <f>+'Niv1Pub  '!AS47+'Niv1Privé '!AS47</f>
        <v>0</v>
      </c>
    </row>
    <row r="48" spans="1:45" ht="15.75" customHeight="1" x14ac:dyDescent="0.3">
      <c r="A48" s="95" t="s">
        <v>100</v>
      </c>
      <c r="B48" s="179">
        <f>+'Niv1Pub  '!B48+'Niv1Privé '!B48</f>
        <v>12998</v>
      </c>
      <c r="C48" s="179">
        <f>+'Niv1Pub  '!C48+'Niv1Privé '!C48</f>
        <v>6266</v>
      </c>
      <c r="D48" s="179">
        <f>+'Niv1Pub  '!D48+'Niv1Privé '!D48</f>
        <v>7572</v>
      </c>
      <c r="E48" s="179">
        <f>+'Niv1Pub  '!E48+'Niv1Privé '!E48</f>
        <v>3757</v>
      </c>
      <c r="F48" s="179">
        <f>+'Niv1Pub  '!F48+'Niv1Privé '!F48</f>
        <v>6792</v>
      </c>
      <c r="G48" s="179">
        <f>+'Niv1Pub  '!G48+'Niv1Privé '!G48</f>
        <v>3507</v>
      </c>
      <c r="H48" s="179">
        <f>+'Niv1Pub  '!H48+'Niv1Privé '!H48</f>
        <v>4489</v>
      </c>
      <c r="I48" s="179">
        <f>+'Niv1Pub  '!I48+'Niv1Privé '!I48</f>
        <v>2309</v>
      </c>
      <c r="J48" s="179">
        <f>+'Niv1Pub  '!J48+'Niv1Privé '!J48</f>
        <v>3521</v>
      </c>
      <c r="K48" s="179">
        <f>+'Niv1Pub  '!K48+'Niv1Privé '!K48</f>
        <v>1793</v>
      </c>
      <c r="L48" s="178">
        <f t="shared" si="13"/>
        <v>35372</v>
      </c>
      <c r="M48" s="178">
        <f t="shared" si="13"/>
        <v>17632</v>
      </c>
      <c r="N48" s="95" t="s">
        <v>100</v>
      </c>
      <c r="O48" s="179">
        <f>+'Niv1Pub  '!O48+'Niv1Privé '!O48</f>
        <v>5695</v>
      </c>
      <c r="P48" s="179">
        <f>+'Niv1Pub  '!P48+'Niv1Privé '!P48</f>
        <v>2638</v>
      </c>
      <c r="Q48" s="179">
        <f>+'Niv1Pub  '!Q48+'Niv1Privé '!Q48</f>
        <v>2324</v>
      </c>
      <c r="R48" s="179">
        <f>+'Niv1Pub  '!R48+'Niv1Privé '!R48</f>
        <v>1041</v>
      </c>
      <c r="S48" s="179">
        <f>+'Niv1Pub  '!S48+'Niv1Privé '!S48</f>
        <v>2272</v>
      </c>
      <c r="T48" s="179">
        <f>+'Niv1Pub  '!T48+'Niv1Privé '!T48</f>
        <v>1138</v>
      </c>
      <c r="U48" s="179">
        <f>+'Niv1Pub  '!U48+'Niv1Privé '!U48</f>
        <v>1093</v>
      </c>
      <c r="V48" s="179">
        <f>+'Niv1Pub  '!V48+'Niv1Privé '!V48</f>
        <v>531</v>
      </c>
      <c r="W48" s="179">
        <f>+'Niv1Pub  '!W48+'Niv1Privé '!W48</f>
        <v>772</v>
      </c>
      <c r="X48" s="179">
        <f>+'Niv1Pub  '!X48+'Niv1Privé '!X48</f>
        <v>373</v>
      </c>
      <c r="Y48" s="178">
        <f t="shared" si="12"/>
        <v>12156</v>
      </c>
      <c r="Z48" s="178">
        <f t="shared" si="12"/>
        <v>5721</v>
      </c>
      <c r="AA48" s="95" t="s">
        <v>100</v>
      </c>
      <c r="AB48" s="95"/>
      <c r="AC48" s="95"/>
      <c r="AD48" s="95"/>
      <c r="AE48" s="95"/>
      <c r="AF48" s="95"/>
      <c r="AG48" s="95"/>
      <c r="AH48" s="179">
        <f>+'Niv1Pub  '!AH48+'Niv1Privé '!AH48</f>
        <v>551</v>
      </c>
      <c r="AI48" s="179">
        <f>+'Niv1Pub  '!AI48+'Niv1Privé '!AI48</f>
        <v>439</v>
      </c>
      <c r="AJ48" s="179">
        <f>+'Niv1Pub  '!AJ48+'Niv1Privé '!AJ48</f>
        <v>112</v>
      </c>
      <c r="AK48" s="179">
        <f>+'Niv1Pub  '!AK48+'Niv1Privé '!AK48</f>
        <v>282</v>
      </c>
      <c r="AL48" s="179">
        <f>+'Niv1Pub  '!AL48+'Niv1Privé '!AL48</f>
        <v>195</v>
      </c>
      <c r="AM48" s="179">
        <f>+'Niv1Pub  '!AM48+'Niv1Privé '!AM48</f>
        <v>0</v>
      </c>
      <c r="AN48" s="179">
        <f>+'Niv1Pub  '!AN48+'Niv1Privé '!AN48</f>
        <v>112</v>
      </c>
      <c r="AO48" s="179">
        <f>+'Niv1Pub  '!AO48+'Niv1Privé '!AO48</f>
        <v>589</v>
      </c>
      <c r="AP48" s="179">
        <f>+'Niv1Pub  '!AP48+'Niv1Privé '!AP48</f>
        <v>17</v>
      </c>
      <c r="AQ48" s="179">
        <f>+'Niv1Pub  '!AQ48+'Niv1Privé '!AQ48</f>
        <v>162</v>
      </c>
      <c r="AR48" s="179">
        <f>+'Niv1Pub  '!AR48+'Niv1Privé '!AR48</f>
        <v>161</v>
      </c>
      <c r="AS48" s="179">
        <f>+'Niv1Pub  '!AS48+'Niv1Privé '!AS48</f>
        <v>1</v>
      </c>
    </row>
    <row r="49" spans="1:45" ht="15.75" customHeight="1" x14ac:dyDescent="0.3">
      <c r="A49" s="95" t="s">
        <v>101</v>
      </c>
      <c r="B49" s="179">
        <f>+'Niv1Pub  '!B49+'Niv1Privé '!B49</f>
        <v>16922</v>
      </c>
      <c r="C49" s="179">
        <f>+'Niv1Pub  '!C49+'Niv1Privé '!C49</f>
        <v>8162</v>
      </c>
      <c r="D49" s="179">
        <f>+'Niv1Pub  '!D49+'Niv1Privé '!D49</f>
        <v>9303</v>
      </c>
      <c r="E49" s="179">
        <f>+'Niv1Pub  '!E49+'Niv1Privé '!E49</f>
        <v>4468</v>
      </c>
      <c r="F49" s="179">
        <f>+'Niv1Pub  '!F49+'Niv1Privé '!F49</f>
        <v>7809</v>
      </c>
      <c r="G49" s="179">
        <f>+'Niv1Pub  '!G49+'Niv1Privé '!G49</f>
        <v>3715</v>
      </c>
      <c r="H49" s="179">
        <f>+'Niv1Pub  '!H49+'Niv1Privé '!H49</f>
        <v>4945</v>
      </c>
      <c r="I49" s="179">
        <f>+'Niv1Pub  '!I49+'Niv1Privé '!I49</f>
        <v>2450</v>
      </c>
      <c r="J49" s="179">
        <f>+'Niv1Pub  '!J49+'Niv1Privé '!J49</f>
        <v>3372</v>
      </c>
      <c r="K49" s="179">
        <f>+'Niv1Pub  '!K49+'Niv1Privé '!K49</f>
        <v>1549</v>
      </c>
      <c r="L49" s="178">
        <f t="shared" si="13"/>
        <v>42351</v>
      </c>
      <c r="M49" s="178">
        <f t="shared" si="13"/>
        <v>20344</v>
      </c>
      <c r="N49" s="95" t="s">
        <v>101</v>
      </c>
      <c r="O49" s="179">
        <f>+'Niv1Pub  '!O49+'Niv1Privé '!O49</f>
        <v>7296</v>
      </c>
      <c r="P49" s="179">
        <f>+'Niv1Pub  '!P49+'Niv1Privé '!P49</f>
        <v>3403</v>
      </c>
      <c r="Q49" s="179">
        <f>+'Niv1Pub  '!Q49+'Niv1Privé '!Q49</f>
        <v>2833</v>
      </c>
      <c r="R49" s="179">
        <f>+'Niv1Pub  '!R49+'Niv1Privé '!R49</f>
        <v>1306</v>
      </c>
      <c r="S49" s="179">
        <f>+'Niv1Pub  '!S49+'Niv1Privé '!S49</f>
        <v>2500</v>
      </c>
      <c r="T49" s="179">
        <f>+'Niv1Pub  '!T49+'Niv1Privé '!T49</f>
        <v>1150</v>
      </c>
      <c r="U49" s="179">
        <f>+'Niv1Pub  '!U49+'Niv1Privé '!U49</f>
        <v>1179</v>
      </c>
      <c r="V49" s="179">
        <f>+'Niv1Pub  '!V49+'Niv1Privé '!V49</f>
        <v>578</v>
      </c>
      <c r="W49" s="179">
        <f>+'Niv1Pub  '!W49+'Niv1Privé '!W49</f>
        <v>647</v>
      </c>
      <c r="X49" s="179">
        <f>+'Niv1Pub  '!X49+'Niv1Privé '!X49</f>
        <v>266</v>
      </c>
      <c r="Y49" s="178">
        <f t="shared" si="12"/>
        <v>14455</v>
      </c>
      <c r="Z49" s="178">
        <f t="shared" si="12"/>
        <v>6703</v>
      </c>
      <c r="AA49" s="95" t="s">
        <v>101</v>
      </c>
      <c r="AB49" s="95"/>
      <c r="AC49" s="95"/>
      <c r="AD49" s="95"/>
      <c r="AE49" s="95"/>
      <c r="AF49" s="95"/>
      <c r="AG49" s="95"/>
      <c r="AH49" s="179">
        <f>+'Niv1Pub  '!AH49+'Niv1Privé '!AH49</f>
        <v>604</v>
      </c>
      <c r="AI49" s="179">
        <f>+'Niv1Pub  '!AI49+'Niv1Privé '!AI49</f>
        <v>487</v>
      </c>
      <c r="AJ49" s="179">
        <f>+'Niv1Pub  '!AJ49+'Niv1Privé '!AJ49</f>
        <v>117</v>
      </c>
      <c r="AK49" s="179">
        <f>+'Niv1Pub  '!AK49+'Niv1Privé '!AK49</f>
        <v>276</v>
      </c>
      <c r="AL49" s="179">
        <f>+'Niv1Pub  '!AL49+'Niv1Privé '!AL49</f>
        <v>190</v>
      </c>
      <c r="AM49" s="179">
        <f>+'Niv1Pub  '!AM49+'Niv1Privé '!AM49</f>
        <v>1</v>
      </c>
      <c r="AN49" s="179">
        <f>+'Niv1Pub  '!AN49+'Niv1Privé '!AN49</f>
        <v>89</v>
      </c>
      <c r="AO49" s="179">
        <f>+'Niv1Pub  '!AO49+'Niv1Privé '!AO49</f>
        <v>556</v>
      </c>
      <c r="AP49" s="179">
        <f>+'Niv1Pub  '!AP49+'Niv1Privé '!AP49</f>
        <v>24</v>
      </c>
      <c r="AQ49" s="179">
        <f>+'Niv1Pub  '!AQ49+'Niv1Privé '!AQ49</f>
        <v>215</v>
      </c>
      <c r="AR49" s="179">
        <f>+'Niv1Pub  '!AR49+'Niv1Privé '!AR49</f>
        <v>208</v>
      </c>
      <c r="AS49" s="179">
        <f>+'Niv1Pub  '!AS49+'Niv1Privé '!AS49</f>
        <v>7</v>
      </c>
    </row>
    <row r="50" spans="1:45" s="128" customFormat="1" ht="15.75" customHeight="1" x14ac:dyDescent="0.3">
      <c r="A50" s="131" t="s">
        <v>104</v>
      </c>
      <c r="B50" s="179">
        <f>+'Niv1Pub  '!B50+'Niv1Privé '!B50</f>
        <v>3207</v>
      </c>
      <c r="C50" s="179">
        <f>+'Niv1Pub  '!C50+'Niv1Privé '!C50</f>
        <v>1580</v>
      </c>
      <c r="D50" s="179">
        <f>+'Niv1Pub  '!D50+'Niv1Privé '!D50</f>
        <v>2595</v>
      </c>
      <c r="E50" s="179">
        <f>+'Niv1Pub  '!E50+'Niv1Privé '!E50</f>
        <v>1316</v>
      </c>
      <c r="F50" s="179">
        <f>+'Niv1Pub  '!F50+'Niv1Privé '!F50</f>
        <v>2451</v>
      </c>
      <c r="G50" s="179">
        <f>+'Niv1Pub  '!G50+'Niv1Privé '!G50</f>
        <v>1231</v>
      </c>
      <c r="H50" s="179">
        <f>+'Niv1Pub  '!H50+'Niv1Privé '!H50</f>
        <v>2002</v>
      </c>
      <c r="I50" s="179">
        <f>+'Niv1Pub  '!I50+'Niv1Privé '!I50</f>
        <v>1071</v>
      </c>
      <c r="J50" s="179">
        <f>+'Niv1Pub  '!J50+'Niv1Privé '!J50</f>
        <v>1450</v>
      </c>
      <c r="K50" s="179">
        <f>+'Niv1Pub  '!K50+'Niv1Privé '!K50</f>
        <v>773</v>
      </c>
      <c r="L50" s="178">
        <f t="shared" si="13"/>
        <v>11705</v>
      </c>
      <c r="M50" s="178">
        <f t="shared" si="13"/>
        <v>5971</v>
      </c>
      <c r="N50" s="131" t="s">
        <v>104</v>
      </c>
      <c r="O50" s="179">
        <f>+'Niv1Pub  '!O50+'Niv1Privé '!O50</f>
        <v>689</v>
      </c>
      <c r="P50" s="179">
        <f>+'Niv1Pub  '!P50+'Niv1Privé '!P50</f>
        <v>314</v>
      </c>
      <c r="Q50" s="179">
        <f>+'Niv1Pub  '!Q50+'Niv1Privé '!Q50</f>
        <v>406</v>
      </c>
      <c r="R50" s="179">
        <f>+'Niv1Pub  '!R50+'Niv1Privé '!R50</f>
        <v>171</v>
      </c>
      <c r="S50" s="179">
        <f>+'Niv1Pub  '!S50+'Niv1Privé '!S50</f>
        <v>556</v>
      </c>
      <c r="T50" s="179">
        <f>+'Niv1Pub  '!T50+'Niv1Privé '!T50</f>
        <v>272</v>
      </c>
      <c r="U50" s="179">
        <f>+'Niv1Pub  '!U50+'Niv1Privé '!U50</f>
        <v>427</v>
      </c>
      <c r="V50" s="179">
        <f>+'Niv1Pub  '!V50+'Niv1Privé '!V50</f>
        <v>221</v>
      </c>
      <c r="W50" s="179">
        <f>+'Niv1Pub  '!W50+'Niv1Privé '!W50</f>
        <v>125</v>
      </c>
      <c r="X50" s="179">
        <f>+'Niv1Pub  '!X50+'Niv1Privé '!X50</f>
        <v>68</v>
      </c>
      <c r="Y50" s="178">
        <f t="shared" si="12"/>
        <v>2203</v>
      </c>
      <c r="Z50" s="178">
        <f t="shared" si="12"/>
        <v>1046</v>
      </c>
      <c r="AA50" s="131" t="s">
        <v>104</v>
      </c>
      <c r="AB50" s="95"/>
      <c r="AC50" s="95"/>
      <c r="AD50" s="95"/>
      <c r="AE50" s="95"/>
      <c r="AF50" s="95"/>
      <c r="AG50" s="95"/>
      <c r="AH50" s="179">
        <f>+'Niv1Pub  '!AH50+'Niv1Privé '!AH50</f>
        <v>271</v>
      </c>
      <c r="AI50" s="179">
        <f>+'Niv1Pub  '!AI50+'Niv1Privé '!AI50</f>
        <v>241</v>
      </c>
      <c r="AJ50" s="179">
        <f>+'Niv1Pub  '!AJ50+'Niv1Privé '!AJ50</f>
        <v>30</v>
      </c>
      <c r="AK50" s="179">
        <f>+'Niv1Pub  '!AK50+'Niv1Privé '!AK50</f>
        <v>108</v>
      </c>
      <c r="AL50" s="179">
        <f>+'Niv1Pub  '!AL50+'Niv1Privé '!AL50</f>
        <v>33</v>
      </c>
      <c r="AM50" s="179">
        <f>+'Niv1Pub  '!AM50+'Niv1Privé '!AM50</f>
        <v>1</v>
      </c>
      <c r="AN50" s="179">
        <f>+'Niv1Pub  '!AN50+'Niv1Privé '!AN50</f>
        <v>128</v>
      </c>
      <c r="AO50" s="179">
        <f>+'Niv1Pub  '!AO50+'Niv1Privé '!AO50</f>
        <v>270</v>
      </c>
      <c r="AP50" s="179">
        <f>+'Niv1Pub  '!AP50+'Niv1Privé '!AP50</f>
        <v>37</v>
      </c>
      <c r="AQ50" s="179">
        <f>+'Niv1Pub  '!AQ50+'Niv1Privé '!AQ50</f>
        <v>53</v>
      </c>
      <c r="AR50" s="179">
        <f>+'Niv1Pub  '!AR50+'Niv1Privé '!AR50</f>
        <v>53</v>
      </c>
      <c r="AS50" s="179">
        <f>+'Niv1Pub  '!AS50+'Niv1Privé '!AS50</f>
        <v>0</v>
      </c>
    </row>
    <row r="51" spans="1:45" ht="15.75" customHeight="1" x14ac:dyDescent="0.3">
      <c r="A51" s="95" t="s">
        <v>105</v>
      </c>
      <c r="B51" s="179">
        <f>+'Niv1Pub  '!B51+'Niv1Privé '!B51</f>
        <v>21753</v>
      </c>
      <c r="C51" s="179">
        <f>+'Niv1Pub  '!C51+'Niv1Privé '!C51</f>
        <v>10780</v>
      </c>
      <c r="D51" s="179">
        <f>+'Niv1Pub  '!D51+'Niv1Privé '!D51</f>
        <v>12871</v>
      </c>
      <c r="E51" s="179">
        <f>+'Niv1Pub  '!E51+'Niv1Privé '!E51</f>
        <v>6282</v>
      </c>
      <c r="F51" s="179">
        <f>+'Niv1Pub  '!F51+'Niv1Privé '!F51</f>
        <v>11147</v>
      </c>
      <c r="G51" s="179">
        <f>+'Niv1Pub  '!G51+'Niv1Privé '!G51</f>
        <v>5541</v>
      </c>
      <c r="H51" s="179">
        <f>+'Niv1Pub  '!H51+'Niv1Privé '!H51</f>
        <v>6843</v>
      </c>
      <c r="I51" s="179">
        <f>+'Niv1Pub  '!I51+'Niv1Privé '!I51</f>
        <v>3292</v>
      </c>
      <c r="J51" s="179">
        <f>+'Niv1Pub  '!J51+'Niv1Privé '!J51</f>
        <v>4670</v>
      </c>
      <c r="K51" s="179">
        <f>+'Niv1Pub  '!K51+'Niv1Privé '!K51</f>
        <v>2413</v>
      </c>
      <c r="L51" s="178">
        <f t="shared" si="13"/>
        <v>57284</v>
      </c>
      <c r="M51" s="178">
        <f t="shared" si="13"/>
        <v>28308</v>
      </c>
      <c r="N51" s="95" t="s">
        <v>105</v>
      </c>
      <c r="O51" s="179">
        <f>+'Niv1Pub  '!O51+'Niv1Privé '!O51</f>
        <v>8695</v>
      </c>
      <c r="P51" s="179">
        <f>+'Niv1Pub  '!P51+'Niv1Privé '!P51</f>
        <v>4101</v>
      </c>
      <c r="Q51" s="179">
        <f>+'Niv1Pub  '!Q51+'Niv1Privé '!Q51</f>
        <v>3991</v>
      </c>
      <c r="R51" s="179">
        <f>+'Niv1Pub  '!R51+'Niv1Privé '!R51</f>
        <v>1841</v>
      </c>
      <c r="S51" s="179">
        <f>+'Niv1Pub  '!S51+'Niv1Privé '!S51</f>
        <v>3743</v>
      </c>
      <c r="T51" s="179">
        <f>+'Niv1Pub  '!T51+'Niv1Privé '!T51</f>
        <v>1801</v>
      </c>
      <c r="U51" s="179">
        <f>+'Niv1Pub  '!U51+'Niv1Privé '!U51</f>
        <v>1692</v>
      </c>
      <c r="V51" s="179">
        <f>+'Niv1Pub  '!V51+'Niv1Privé '!V51</f>
        <v>786</v>
      </c>
      <c r="W51" s="179">
        <f>+'Niv1Pub  '!W51+'Niv1Privé '!W51</f>
        <v>862</v>
      </c>
      <c r="X51" s="179">
        <f>+'Niv1Pub  '!X51+'Niv1Privé '!X51</f>
        <v>431</v>
      </c>
      <c r="Y51" s="178">
        <f t="shared" si="12"/>
        <v>18983</v>
      </c>
      <c r="Z51" s="178">
        <f t="shared" si="12"/>
        <v>8960</v>
      </c>
      <c r="AA51" s="95" t="s">
        <v>105</v>
      </c>
      <c r="AB51" s="95"/>
      <c r="AC51" s="95"/>
      <c r="AD51" s="95"/>
      <c r="AE51" s="95"/>
      <c r="AF51" s="95"/>
      <c r="AG51" s="95"/>
      <c r="AH51" s="179">
        <f>+'Niv1Pub  '!AH51+'Niv1Privé '!AH51</f>
        <v>838</v>
      </c>
      <c r="AI51" s="179">
        <f>+'Niv1Pub  '!AI51+'Niv1Privé '!AI51</f>
        <v>701</v>
      </c>
      <c r="AJ51" s="179">
        <f>+'Niv1Pub  '!AJ51+'Niv1Privé '!AJ51</f>
        <v>137</v>
      </c>
      <c r="AK51" s="179">
        <f>+'Niv1Pub  '!AK51+'Niv1Privé '!AK51</f>
        <v>285</v>
      </c>
      <c r="AL51" s="179">
        <f>+'Niv1Pub  '!AL51+'Niv1Privé '!AL51</f>
        <v>255</v>
      </c>
      <c r="AM51" s="179">
        <f>+'Niv1Pub  '!AM51+'Niv1Privé '!AM51</f>
        <v>0</v>
      </c>
      <c r="AN51" s="179">
        <f>+'Niv1Pub  '!AN51+'Niv1Privé '!AN51</f>
        <v>262</v>
      </c>
      <c r="AO51" s="179">
        <f>+'Niv1Pub  '!AO51+'Niv1Privé '!AO51</f>
        <v>802</v>
      </c>
      <c r="AP51" s="179">
        <f>+'Niv1Pub  '!AP51+'Niv1Privé '!AP51</f>
        <v>37</v>
      </c>
      <c r="AQ51" s="179">
        <f>+'Niv1Pub  '!AQ51+'Niv1Privé '!AQ51</f>
        <v>350</v>
      </c>
      <c r="AR51" s="179">
        <f>+'Niv1Pub  '!AR51+'Niv1Privé '!AR51</f>
        <v>287</v>
      </c>
      <c r="AS51" s="179">
        <v>22</v>
      </c>
    </row>
    <row r="52" spans="1:45" ht="15.75" customHeight="1" x14ac:dyDescent="0.3">
      <c r="A52" s="95" t="s">
        <v>106</v>
      </c>
      <c r="B52" s="179">
        <f>+'Niv1Pub  '!B52+'Niv1Privé '!B52</f>
        <v>16617</v>
      </c>
      <c r="C52" s="179">
        <f>+'Niv1Pub  '!C52+'Niv1Privé '!C52</f>
        <v>8072</v>
      </c>
      <c r="D52" s="179">
        <f>+'Niv1Pub  '!D52+'Niv1Privé '!D52</f>
        <v>8682</v>
      </c>
      <c r="E52" s="179">
        <f>+'Niv1Pub  '!E52+'Niv1Privé '!E52</f>
        <v>4148</v>
      </c>
      <c r="F52" s="179">
        <f>+'Niv1Pub  '!F52+'Niv1Privé '!F52</f>
        <v>7055</v>
      </c>
      <c r="G52" s="179">
        <f>+'Niv1Pub  '!G52+'Niv1Privé '!G52</f>
        <v>3363</v>
      </c>
      <c r="H52" s="179">
        <f>+'Niv1Pub  '!H52+'Niv1Privé '!H52</f>
        <v>3817</v>
      </c>
      <c r="I52" s="179">
        <f>+'Niv1Pub  '!I52+'Niv1Privé '!I52</f>
        <v>1785</v>
      </c>
      <c r="J52" s="179">
        <f>+'Niv1Pub  '!J52+'Niv1Privé '!J52</f>
        <v>2535</v>
      </c>
      <c r="K52" s="179">
        <f>+'Niv1Pub  '!K52+'Niv1Privé '!K52</f>
        <v>1260</v>
      </c>
      <c r="L52" s="178">
        <f t="shared" si="13"/>
        <v>38706</v>
      </c>
      <c r="M52" s="178">
        <f t="shared" si="13"/>
        <v>18628</v>
      </c>
      <c r="N52" s="95" t="s">
        <v>106</v>
      </c>
      <c r="O52" s="179">
        <f>+'Niv1Pub  '!O52+'Niv1Privé '!O52</f>
        <v>6467</v>
      </c>
      <c r="P52" s="179">
        <f>+'Niv1Pub  '!P52+'Niv1Privé '!P52</f>
        <v>3051</v>
      </c>
      <c r="Q52" s="179">
        <f>+'Niv1Pub  '!Q52+'Niv1Privé '!Q52</f>
        <v>2609</v>
      </c>
      <c r="R52" s="179">
        <f>+'Niv1Pub  '!R52+'Niv1Privé '!R52</f>
        <v>1221</v>
      </c>
      <c r="S52" s="179">
        <f>+'Niv1Pub  '!S52+'Niv1Privé '!S52</f>
        <v>2259</v>
      </c>
      <c r="T52" s="179">
        <f>+'Niv1Pub  '!T52+'Niv1Privé '!T52</f>
        <v>1037</v>
      </c>
      <c r="U52" s="179">
        <f>+'Niv1Pub  '!U52+'Niv1Privé '!U52</f>
        <v>768</v>
      </c>
      <c r="V52" s="179">
        <f>+'Niv1Pub  '!V52+'Niv1Privé '!V52</f>
        <v>330</v>
      </c>
      <c r="W52" s="179">
        <f>+'Niv1Pub  '!W52+'Niv1Privé '!W52</f>
        <v>478</v>
      </c>
      <c r="X52" s="179">
        <f>+'Niv1Pub  '!X52+'Niv1Privé '!X52</f>
        <v>240</v>
      </c>
      <c r="Y52" s="178">
        <f t="shared" si="12"/>
        <v>12581</v>
      </c>
      <c r="Z52" s="178">
        <f t="shared" si="12"/>
        <v>5879</v>
      </c>
      <c r="AA52" s="95" t="s">
        <v>106</v>
      </c>
      <c r="AB52" s="95"/>
      <c r="AC52" s="95"/>
      <c r="AD52" s="95"/>
      <c r="AE52" s="95"/>
      <c r="AF52" s="95"/>
      <c r="AG52" s="95"/>
      <c r="AH52" s="179">
        <f>+'Niv1Pub  '!AH52+'Niv1Privé '!AH52</f>
        <v>575</v>
      </c>
      <c r="AI52" s="179">
        <f>+'Niv1Pub  '!AI52+'Niv1Privé '!AI52</f>
        <v>449</v>
      </c>
      <c r="AJ52" s="179">
        <f>+'Niv1Pub  '!AJ52+'Niv1Privé '!AJ52</f>
        <v>126</v>
      </c>
      <c r="AK52" s="179">
        <f>+'Niv1Pub  '!AK52+'Niv1Privé '!AK52</f>
        <v>206</v>
      </c>
      <c r="AL52" s="179">
        <f>+'Niv1Pub  '!AL52+'Niv1Privé '!AL52</f>
        <v>175</v>
      </c>
      <c r="AM52" s="179">
        <f>+'Niv1Pub  '!AM52+'Niv1Privé '!AM52</f>
        <v>2</v>
      </c>
      <c r="AN52" s="179">
        <f>+'Niv1Pub  '!AN52+'Niv1Privé '!AN52</f>
        <v>114</v>
      </c>
      <c r="AO52" s="179">
        <f>+'Niv1Pub  '!AO52+'Niv1Privé '!AO52</f>
        <v>497</v>
      </c>
      <c r="AP52" s="179">
        <f>+'Niv1Pub  '!AP52+'Niv1Privé '!AP52</f>
        <v>16</v>
      </c>
      <c r="AQ52" s="179">
        <f>+'Niv1Pub  '!AQ52+'Niv1Privé '!AQ52</f>
        <v>242</v>
      </c>
      <c r="AR52" s="179">
        <f>+'Niv1Pub  '!AR52+'Niv1Privé '!AR52</f>
        <v>212</v>
      </c>
      <c r="AS52" s="179">
        <f>+'Niv1Pub  '!AS52+'Niv1Privé '!AS52</f>
        <v>30</v>
      </c>
    </row>
    <row r="53" spans="1:45" ht="9" customHeight="1" x14ac:dyDescent="0.25">
      <c r="A53" s="119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19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24"/>
      <c r="AR53" s="124"/>
      <c r="AS53" s="124"/>
    </row>
    <row r="54" spans="1:45" x14ac:dyDescent="0.25">
      <c r="AA54" s="337"/>
    </row>
    <row r="55" spans="1:45" x14ac:dyDescent="0.25">
      <c r="A55" s="112" t="s">
        <v>228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12" t="s">
        <v>233</v>
      </c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12" t="s">
        <v>234</v>
      </c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</row>
    <row r="56" spans="1:45" x14ac:dyDescent="0.25">
      <c r="A56" s="112" t="s">
        <v>11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12" t="s">
        <v>11</v>
      </c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12" t="s">
        <v>27</v>
      </c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</row>
    <row r="57" spans="1:45" x14ac:dyDescent="0.25">
      <c r="A57" s="112" t="s">
        <v>149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12" t="s">
        <v>149</v>
      </c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12" t="s">
        <v>149</v>
      </c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</row>
    <row r="58" spans="1:45" x14ac:dyDescent="0.25">
      <c r="A58" s="115" t="s">
        <v>333</v>
      </c>
      <c r="B58" s="176"/>
      <c r="C58" s="176"/>
      <c r="D58" s="176"/>
      <c r="E58" s="176"/>
      <c r="F58" s="176"/>
      <c r="G58" s="176"/>
      <c r="H58" s="176"/>
      <c r="I58" s="176"/>
      <c r="J58" s="176" t="s">
        <v>229</v>
      </c>
      <c r="K58" s="176"/>
      <c r="L58" s="176"/>
      <c r="M58" s="176"/>
      <c r="N58" s="115" t="s">
        <v>333</v>
      </c>
      <c r="O58" s="176"/>
      <c r="P58" s="176"/>
      <c r="Q58" s="176"/>
      <c r="R58" s="176"/>
      <c r="S58" s="176"/>
      <c r="T58" s="176"/>
      <c r="U58" s="176"/>
      <c r="V58" s="176"/>
      <c r="W58" s="176" t="s">
        <v>229</v>
      </c>
      <c r="X58" s="176"/>
      <c r="Y58" s="176"/>
      <c r="Z58" s="176"/>
      <c r="AA58" s="115" t="s">
        <v>333</v>
      </c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O58" s="128"/>
      <c r="AP58" s="128"/>
      <c r="AR58" s="128" t="s">
        <v>229</v>
      </c>
    </row>
    <row r="59" spans="1:45" x14ac:dyDescent="0.25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</row>
    <row r="60" spans="1:45" ht="15.75" customHeight="1" x14ac:dyDescent="0.35">
      <c r="A60" s="116"/>
      <c r="B60" s="41" t="s">
        <v>325</v>
      </c>
      <c r="C60" s="97"/>
      <c r="D60" s="41" t="s">
        <v>326</v>
      </c>
      <c r="E60" s="97"/>
      <c r="F60" s="41" t="s">
        <v>327</v>
      </c>
      <c r="G60" s="97"/>
      <c r="H60" s="41" t="s">
        <v>328</v>
      </c>
      <c r="I60" s="97"/>
      <c r="J60" s="41" t="s">
        <v>329</v>
      </c>
      <c r="K60" s="97"/>
      <c r="L60" s="41" t="s">
        <v>157</v>
      </c>
      <c r="M60" s="97"/>
      <c r="N60" s="116"/>
      <c r="O60" s="41" t="s">
        <v>325</v>
      </c>
      <c r="P60" s="97"/>
      <c r="Q60" s="41" t="s">
        <v>326</v>
      </c>
      <c r="R60" s="97"/>
      <c r="S60" s="41" t="s">
        <v>327</v>
      </c>
      <c r="T60" s="97"/>
      <c r="U60" s="41" t="s">
        <v>328</v>
      </c>
      <c r="V60" s="97"/>
      <c r="W60" s="41" t="s">
        <v>329</v>
      </c>
      <c r="X60" s="97"/>
      <c r="Y60" s="41" t="s">
        <v>157</v>
      </c>
      <c r="Z60" s="97"/>
      <c r="AA60" s="359"/>
      <c r="AB60" s="457" t="s">
        <v>164</v>
      </c>
      <c r="AC60" s="457"/>
      <c r="AD60" s="457"/>
      <c r="AE60" s="457"/>
      <c r="AF60" s="457"/>
      <c r="AG60" s="458"/>
      <c r="AH60" s="306" t="s">
        <v>7</v>
      </c>
      <c r="AI60" s="355"/>
      <c r="AJ60" s="118"/>
      <c r="AK60" s="306" t="s">
        <v>527</v>
      </c>
      <c r="AL60" s="360"/>
      <c r="AM60" s="118"/>
      <c r="AN60" s="247"/>
      <c r="AO60" s="117"/>
      <c r="AP60" s="361" t="s">
        <v>528</v>
      </c>
      <c r="AQ60" s="306" t="s">
        <v>529</v>
      </c>
      <c r="AR60" s="355"/>
      <c r="AS60" s="362"/>
    </row>
    <row r="61" spans="1:45" ht="32.25" customHeight="1" x14ac:dyDescent="0.3">
      <c r="A61" s="119" t="s">
        <v>21</v>
      </c>
      <c r="B61" s="44" t="s">
        <v>375</v>
      </c>
      <c r="C61" s="44" t="s">
        <v>330</v>
      </c>
      <c r="D61" s="44" t="s">
        <v>375</v>
      </c>
      <c r="E61" s="44" t="s">
        <v>330</v>
      </c>
      <c r="F61" s="44" t="s">
        <v>375</v>
      </c>
      <c r="G61" s="44" t="s">
        <v>330</v>
      </c>
      <c r="H61" s="44" t="s">
        <v>375</v>
      </c>
      <c r="I61" s="44" t="s">
        <v>330</v>
      </c>
      <c r="J61" s="44" t="s">
        <v>375</v>
      </c>
      <c r="K61" s="44" t="s">
        <v>330</v>
      </c>
      <c r="L61" s="44" t="s">
        <v>375</v>
      </c>
      <c r="M61" s="44" t="s">
        <v>330</v>
      </c>
      <c r="N61" s="119" t="s">
        <v>21</v>
      </c>
      <c r="O61" s="44" t="s">
        <v>375</v>
      </c>
      <c r="P61" s="44" t="s">
        <v>330</v>
      </c>
      <c r="Q61" s="44" t="s">
        <v>375</v>
      </c>
      <c r="R61" s="44" t="s">
        <v>330</v>
      </c>
      <c r="S61" s="44" t="s">
        <v>375</v>
      </c>
      <c r="T61" s="44" t="s">
        <v>330</v>
      </c>
      <c r="U61" s="44" t="s">
        <v>375</v>
      </c>
      <c r="V61" s="44" t="s">
        <v>330</v>
      </c>
      <c r="W61" s="44" t="s">
        <v>375</v>
      </c>
      <c r="X61" s="44" t="s">
        <v>330</v>
      </c>
      <c r="Y61" s="44" t="s">
        <v>375</v>
      </c>
      <c r="Z61" s="44" t="s">
        <v>330</v>
      </c>
      <c r="AA61" s="363" t="s">
        <v>21</v>
      </c>
      <c r="AB61" s="248" t="s">
        <v>530</v>
      </c>
      <c r="AC61" s="248" t="s">
        <v>531</v>
      </c>
      <c r="AD61" s="248" t="s">
        <v>532</v>
      </c>
      <c r="AE61" s="248" t="s">
        <v>533</v>
      </c>
      <c r="AF61" s="248" t="s">
        <v>534</v>
      </c>
      <c r="AG61" s="315" t="s">
        <v>324</v>
      </c>
      <c r="AH61" s="315" t="s">
        <v>535</v>
      </c>
      <c r="AI61" s="364" t="s">
        <v>536</v>
      </c>
      <c r="AJ61" s="364" t="s">
        <v>537</v>
      </c>
      <c r="AK61" s="365" t="s">
        <v>538</v>
      </c>
      <c r="AL61" s="253" t="s">
        <v>539</v>
      </c>
      <c r="AM61" s="253" t="s">
        <v>346</v>
      </c>
      <c r="AN61" s="253" t="s">
        <v>540</v>
      </c>
      <c r="AO61" s="366" t="s">
        <v>541</v>
      </c>
      <c r="AP61" s="367" t="s">
        <v>158</v>
      </c>
      <c r="AQ61" s="368" t="s">
        <v>175</v>
      </c>
      <c r="AR61" s="307" t="s">
        <v>170</v>
      </c>
      <c r="AS61" s="368" t="s">
        <v>176</v>
      </c>
    </row>
    <row r="62" spans="1:45" ht="13" x14ac:dyDescent="0.3">
      <c r="A62" s="94" t="s">
        <v>332</v>
      </c>
      <c r="B62" s="178">
        <f>SUM(B64:B86)</f>
        <v>357360</v>
      </c>
      <c r="C62" s="178">
        <f t="shared" ref="C62:M62" si="14">SUM(C64:C86)</f>
        <v>172309</v>
      </c>
      <c r="D62" s="178">
        <f t="shared" si="14"/>
        <v>163621</v>
      </c>
      <c r="E62" s="178">
        <f t="shared" si="14"/>
        <v>77622</v>
      </c>
      <c r="F62" s="178">
        <f t="shared" si="14"/>
        <v>112349</v>
      </c>
      <c r="G62" s="178">
        <f t="shared" si="14"/>
        <v>53963</v>
      </c>
      <c r="H62" s="178">
        <f t="shared" si="14"/>
        <v>67068</v>
      </c>
      <c r="I62" s="178">
        <f t="shared" si="14"/>
        <v>32871</v>
      </c>
      <c r="J62" s="178">
        <f t="shared" si="14"/>
        <v>51268</v>
      </c>
      <c r="K62" s="178">
        <f t="shared" si="14"/>
        <v>25539</v>
      </c>
      <c r="L62" s="178">
        <f t="shared" si="14"/>
        <v>751666</v>
      </c>
      <c r="M62" s="178">
        <f t="shared" si="14"/>
        <v>362304</v>
      </c>
      <c r="N62" s="94" t="s">
        <v>332</v>
      </c>
      <c r="O62" s="178">
        <f>SUM(O64:O86)</f>
        <v>126219</v>
      </c>
      <c r="P62" s="178">
        <f t="shared" ref="P62:Z62" si="15">SUM(P64:P86)</f>
        <v>59946</v>
      </c>
      <c r="Q62" s="178">
        <f t="shared" si="15"/>
        <v>42415</v>
      </c>
      <c r="R62" s="178">
        <f t="shared" si="15"/>
        <v>19211</v>
      </c>
      <c r="S62" s="178">
        <f t="shared" si="15"/>
        <v>35195</v>
      </c>
      <c r="T62" s="178">
        <f t="shared" si="15"/>
        <v>16535</v>
      </c>
      <c r="U62" s="178">
        <f t="shared" si="15"/>
        <v>15586</v>
      </c>
      <c r="V62" s="178">
        <f t="shared" si="15"/>
        <v>7445</v>
      </c>
      <c r="W62" s="178">
        <f t="shared" si="15"/>
        <v>14216</v>
      </c>
      <c r="X62" s="178">
        <f t="shared" si="15"/>
        <v>6931</v>
      </c>
      <c r="Y62" s="178">
        <f t="shared" si="15"/>
        <v>233631</v>
      </c>
      <c r="Z62" s="178">
        <f t="shared" si="15"/>
        <v>110068</v>
      </c>
      <c r="AA62" s="94" t="s">
        <v>332</v>
      </c>
      <c r="AB62" s="178">
        <f t="shared" ref="AB62:AG62" si="16">SUM(AB66:AB86)</f>
        <v>0</v>
      </c>
      <c r="AC62" s="178">
        <f t="shared" si="16"/>
        <v>0</v>
      </c>
      <c r="AD62" s="178">
        <f t="shared" si="16"/>
        <v>0</v>
      </c>
      <c r="AE62" s="178">
        <f t="shared" si="16"/>
        <v>0</v>
      </c>
      <c r="AF62" s="178">
        <f t="shared" si="16"/>
        <v>0</v>
      </c>
      <c r="AG62" s="178">
        <f t="shared" si="16"/>
        <v>0</v>
      </c>
      <c r="AH62" s="178">
        <f t="shared" ref="AH62:AS62" si="17">SUM(AH64:AH86)</f>
        <v>14703</v>
      </c>
      <c r="AI62" s="178">
        <f t="shared" si="17"/>
        <v>13152</v>
      </c>
      <c r="AJ62" s="178">
        <f t="shared" si="17"/>
        <v>1551</v>
      </c>
      <c r="AK62" s="178">
        <f t="shared" si="17"/>
        <v>7804</v>
      </c>
      <c r="AL62" s="178">
        <f t="shared" si="17"/>
        <v>2058</v>
      </c>
      <c r="AM62" s="178">
        <f t="shared" si="17"/>
        <v>2661</v>
      </c>
      <c r="AN62" s="178">
        <f t="shared" si="17"/>
        <v>2332</v>
      </c>
      <c r="AO62" s="178">
        <f t="shared" si="17"/>
        <v>14855</v>
      </c>
      <c r="AP62" s="178">
        <f t="shared" si="17"/>
        <v>513</v>
      </c>
      <c r="AQ62" s="178">
        <f t="shared" si="17"/>
        <v>5353</v>
      </c>
      <c r="AR62" s="178">
        <f t="shared" si="17"/>
        <v>4989</v>
      </c>
      <c r="AS62" s="178">
        <f t="shared" si="17"/>
        <v>364</v>
      </c>
    </row>
    <row r="63" spans="1:45" ht="12.75" customHeight="1" x14ac:dyDescent="0.3">
      <c r="A63" s="95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95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8"/>
      <c r="Z63" s="178"/>
      <c r="AA63" s="94"/>
      <c r="AB63" s="121"/>
      <c r="AC63" s="121"/>
      <c r="AD63" s="121"/>
      <c r="AE63" s="121"/>
      <c r="AF63" s="121"/>
      <c r="AG63" s="122"/>
      <c r="AH63" s="121"/>
      <c r="AI63" s="121"/>
      <c r="AJ63" s="121"/>
      <c r="AK63" s="121"/>
      <c r="AL63" s="121"/>
      <c r="AM63" s="121"/>
      <c r="AN63" s="122"/>
      <c r="AO63" s="122"/>
      <c r="AP63" s="121"/>
      <c r="AQ63" s="121"/>
      <c r="AR63" s="121"/>
      <c r="AS63" s="121"/>
    </row>
    <row r="64" spans="1:45" ht="14.25" customHeight="1" x14ac:dyDescent="0.3">
      <c r="A64" s="18" t="s">
        <v>133</v>
      </c>
      <c r="B64" s="179">
        <f>+'Niv1Pub  '!B65+'Niv1Privé '!B65</f>
        <v>5588</v>
      </c>
      <c r="C64" s="179">
        <f>+'Niv1Pub  '!C65+'Niv1Privé '!C65</f>
        <v>2716</v>
      </c>
      <c r="D64" s="179">
        <f>+'Niv1Pub  '!D65+'Niv1Privé '!D65</f>
        <v>6243</v>
      </c>
      <c r="E64" s="179">
        <f>+'Niv1Pub  '!E65+'Niv1Privé '!E65</f>
        <v>2972</v>
      </c>
      <c r="F64" s="179">
        <f>+'Niv1Pub  '!F65+'Niv1Privé '!F65</f>
        <v>5074</v>
      </c>
      <c r="G64" s="179">
        <f>+'Niv1Pub  '!G65+'Niv1Privé '!G65</f>
        <v>2513</v>
      </c>
      <c r="H64" s="179">
        <f>+'Niv1Pub  '!H65+'Niv1Privé '!H65</f>
        <v>3716</v>
      </c>
      <c r="I64" s="179">
        <f>+'Niv1Pub  '!I65+'Niv1Privé '!I65</f>
        <v>1902</v>
      </c>
      <c r="J64" s="179">
        <f>+'Niv1Pub  '!J65+'Niv1Privé '!J65</f>
        <v>4779</v>
      </c>
      <c r="K64" s="179">
        <f>+'Niv1Pub  '!K65+'Niv1Privé '!K65</f>
        <v>2523</v>
      </c>
      <c r="L64" s="178">
        <f t="shared" ref="L64:M66" si="18">++B64+D64+F64+H64+J64</f>
        <v>25400</v>
      </c>
      <c r="M64" s="178">
        <f t="shared" si="18"/>
        <v>12626</v>
      </c>
      <c r="N64" s="18" t="s">
        <v>133</v>
      </c>
      <c r="O64" s="179">
        <f>+'Niv1Pub  '!O65+'Niv1Privé '!O65</f>
        <v>219</v>
      </c>
      <c r="P64" s="179">
        <f>+'Niv1Pub  '!P65+'Niv1Privé '!P65</f>
        <v>81</v>
      </c>
      <c r="Q64" s="179">
        <f>+'Niv1Pub  '!Q65+'Niv1Privé '!Q65</f>
        <v>1038</v>
      </c>
      <c r="R64" s="179">
        <f>+'Niv1Pub  '!R65+'Niv1Privé '!R65</f>
        <v>422</v>
      </c>
      <c r="S64" s="179">
        <f>+'Niv1Pub  '!S65+'Niv1Privé '!S65</f>
        <v>1247</v>
      </c>
      <c r="T64" s="179">
        <f>+'Niv1Pub  '!T65+'Niv1Privé '!T65</f>
        <v>579</v>
      </c>
      <c r="U64" s="179">
        <f>+'Niv1Pub  '!U65+'Niv1Privé '!U65</f>
        <v>213</v>
      </c>
      <c r="V64" s="179">
        <f>+'Niv1Pub  '!V65+'Niv1Privé '!V65</f>
        <v>91</v>
      </c>
      <c r="W64" s="179">
        <f>+'Niv1Pub  '!W65+'Niv1Privé '!W65</f>
        <v>1137</v>
      </c>
      <c r="X64" s="179">
        <f>+'Niv1Pub  '!X65+'Niv1Privé '!X65</f>
        <v>626</v>
      </c>
      <c r="Y64" s="172">
        <f>O64+Q64+S64+U64+W64</f>
        <v>3854</v>
      </c>
      <c r="Z64" s="172">
        <f>P64+R64+T64+V64+X64</f>
        <v>1799</v>
      </c>
      <c r="AA64" s="18" t="s">
        <v>133</v>
      </c>
      <c r="AB64" s="304"/>
      <c r="AC64" s="304"/>
      <c r="AD64" s="304"/>
      <c r="AE64" s="304"/>
      <c r="AF64" s="304"/>
      <c r="AG64" s="304"/>
      <c r="AH64" s="179">
        <f>+'Niv1Pub  '!AH65+'Niv1Privé '!AH65</f>
        <v>520</v>
      </c>
      <c r="AI64" s="179">
        <f>+'Niv1Pub  '!AI65+'Niv1Privé '!AI65</f>
        <v>488</v>
      </c>
      <c r="AJ64" s="179">
        <f>+'Niv1Pub  '!AJ65+'Niv1Privé '!AJ65</f>
        <v>32</v>
      </c>
      <c r="AK64" s="179">
        <f>+'Niv1Pub  '!AK65+'Niv1Privé '!AK65</f>
        <v>360</v>
      </c>
      <c r="AL64" s="179">
        <f>+'Niv1Pub  '!AL65+'Niv1Privé '!AL65</f>
        <v>0</v>
      </c>
      <c r="AM64" s="179">
        <f>+'Niv1Pub  '!AM65+'Niv1Privé '!AM65</f>
        <v>50</v>
      </c>
      <c r="AN64" s="179">
        <f>+'Niv1Pub  '!AN65+'Niv1Privé '!AN65</f>
        <v>245</v>
      </c>
      <c r="AO64" s="179">
        <f>+'Niv1Pub  '!AO65+'Niv1Privé '!AO65</f>
        <v>655</v>
      </c>
      <c r="AP64" s="179">
        <f>+'Niv1Pub  '!AP65+'Niv1Privé '!AP65</f>
        <v>158</v>
      </c>
      <c r="AQ64" s="179">
        <f>+'Niv1Pub  '!AQ65+'Niv1Privé '!AQ65</f>
        <v>72</v>
      </c>
      <c r="AR64" s="179">
        <f>+'Niv1Pub  '!AR65+'Niv1Privé '!AR65</f>
        <v>72</v>
      </c>
      <c r="AS64" s="179">
        <f>+'Niv1Pub  '!AS65+'Niv1Privé '!AS65</f>
        <v>0</v>
      </c>
    </row>
    <row r="65" spans="1:45" ht="14.25" customHeight="1" x14ac:dyDescent="0.3">
      <c r="A65" s="18" t="s">
        <v>134</v>
      </c>
      <c r="B65" s="179">
        <f>+'Niv1Pub  '!B66+'Niv1Privé '!B66</f>
        <v>39724</v>
      </c>
      <c r="C65" s="179">
        <f>+'Niv1Pub  '!C66+'Niv1Privé '!C66</f>
        <v>19034</v>
      </c>
      <c r="D65" s="179">
        <f>+'Niv1Pub  '!D66+'Niv1Privé '!D66</f>
        <v>19771</v>
      </c>
      <c r="E65" s="179">
        <f>+'Niv1Pub  '!E66+'Niv1Privé '!E66</f>
        <v>9630</v>
      </c>
      <c r="F65" s="179">
        <f>+'Niv1Pub  '!F66+'Niv1Privé '!F66</f>
        <v>15013</v>
      </c>
      <c r="G65" s="179">
        <f>+'Niv1Pub  '!G66+'Niv1Privé '!G66</f>
        <v>7505</v>
      </c>
      <c r="H65" s="179">
        <f>+'Niv1Pub  '!H66+'Niv1Privé '!H66</f>
        <v>9708</v>
      </c>
      <c r="I65" s="179">
        <f>+'Niv1Pub  '!I66+'Niv1Privé '!I66</f>
        <v>5171</v>
      </c>
      <c r="J65" s="179">
        <f>+'Niv1Pub  '!J66+'Niv1Privé '!J66</f>
        <v>6518</v>
      </c>
      <c r="K65" s="179">
        <f>+'Niv1Pub  '!K66+'Niv1Privé '!K66</f>
        <v>3673</v>
      </c>
      <c r="L65" s="178">
        <f t="shared" si="18"/>
        <v>90734</v>
      </c>
      <c r="M65" s="178">
        <f t="shared" si="18"/>
        <v>45013</v>
      </c>
      <c r="N65" s="18" t="s">
        <v>134</v>
      </c>
      <c r="O65" s="179">
        <f>+'Niv1Pub  '!O66+'Niv1Privé '!O66</f>
        <v>14216</v>
      </c>
      <c r="P65" s="179">
        <f>+'Niv1Pub  '!P66+'Niv1Privé '!P66</f>
        <v>6478</v>
      </c>
      <c r="Q65" s="179">
        <f>+'Niv1Pub  '!Q66+'Niv1Privé '!Q66</f>
        <v>5459</v>
      </c>
      <c r="R65" s="179">
        <f>+'Niv1Pub  '!R66+'Niv1Privé '!R66</f>
        <v>2376</v>
      </c>
      <c r="S65" s="179">
        <f>+'Niv1Pub  '!S66+'Niv1Privé '!S66</f>
        <v>4731</v>
      </c>
      <c r="T65" s="179">
        <f>+'Niv1Pub  '!T66+'Niv1Privé '!T66</f>
        <v>2288</v>
      </c>
      <c r="U65" s="179">
        <f>+'Niv1Pub  '!U66+'Niv1Privé '!U66</f>
        <v>2589</v>
      </c>
      <c r="V65" s="179">
        <f>+'Niv1Pub  '!V66+'Niv1Privé '!V66</f>
        <v>1338</v>
      </c>
      <c r="W65" s="179">
        <f>+'Niv1Pub  '!W66+'Niv1Privé '!W66</f>
        <v>1685</v>
      </c>
      <c r="X65" s="179">
        <f>+'Niv1Pub  '!X66+'Niv1Privé '!X66</f>
        <v>933</v>
      </c>
      <c r="Y65" s="172">
        <f>O65+Q65+S65+U65+W65</f>
        <v>28680</v>
      </c>
      <c r="Z65" s="172">
        <f>P65+R65+T65+V65+X65</f>
        <v>13413</v>
      </c>
      <c r="AA65" s="18" t="s">
        <v>134</v>
      </c>
      <c r="AB65" s="304"/>
      <c r="AC65" s="304"/>
      <c r="AD65" s="304"/>
      <c r="AE65" s="304"/>
      <c r="AF65" s="304"/>
      <c r="AG65" s="304"/>
      <c r="AH65" s="179">
        <f>+'Niv1Pub  '!AH66+'Niv1Privé '!AH66</f>
        <v>1896</v>
      </c>
      <c r="AI65" s="179">
        <f>+'Niv1Pub  '!AI66+'Niv1Privé '!AI66</f>
        <v>1684</v>
      </c>
      <c r="AJ65" s="179">
        <f>+'Niv1Pub  '!AJ66+'Niv1Privé '!AJ66</f>
        <v>212</v>
      </c>
      <c r="AK65" s="179">
        <f>+'Niv1Pub  '!AK66+'Niv1Privé '!AK66</f>
        <v>806</v>
      </c>
      <c r="AL65" s="179">
        <f>+'Niv1Pub  '!AL66+'Niv1Privé '!AL66</f>
        <v>146</v>
      </c>
      <c r="AM65" s="179">
        <f>+'Niv1Pub  '!AM66+'Niv1Privé '!AM66</f>
        <v>430</v>
      </c>
      <c r="AN65" s="179">
        <f>+'Niv1Pub  '!AN66+'Niv1Privé '!AN66</f>
        <v>460</v>
      </c>
      <c r="AO65" s="179">
        <f>+'Niv1Pub  '!AO66+'Niv1Privé '!AO66</f>
        <v>1842</v>
      </c>
      <c r="AP65" s="179">
        <f>+'Niv1Pub  '!AP66+'Niv1Privé '!AP66</f>
        <v>49</v>
      </c>
      <c r="AQ65" s="179">
        <f>+'Niv1Pub  '!AQ66+'Niv1Privé '!AQ66</f>
        <v>562</v>
      </c>
      <c r="AR65" s="179">
        <f>+'Niv1Pub  '!AR66+'Niv1Privé '!AR66</f>
        <v>557</v>
      </c>
      <c r="AS65" s="179">
        <f>+'Niv1Pub  '!AS66+'Niv1Privé '!AS66</f>
        <v>5</v>
      </c>
    </row>
    <row r="66" spans="1:45" ht="14.25" customHeight="1" x14ac:dyDescent="0.3">
      <c r="A66" s="18" t="s">
        <v>126</v>
      </c>
      <c r="B66" s="179">
        <f>+'Niv1Pub  '!B67+'Niv1Privé '!B67</f>
        <v>18265</v>
      </c>
      <c r="C66" s="179">
        <f>+'Niv1Pub  '!C67+'Niv1Privé '!C67</f>
        <v>8786</v>
      </c>
      <c r="D66" s="179">
        <f>+'Niv1Pub  '!D67+'Niv1Privé '!D67</f>
        <v>10224</v>
      </c>
      <c r="E66" s="179">
        <f>+'Niv1Pub  '!E67+'Niv1Privé '!E67</f>
        <v>4937</v>
      </c>
      <c r="F66" s="179">
        <f>+'Niv1Pub  '!F67+'Niv1Privé '!F67</f>
        <v>8330</v>
      </c>
      <c r="G66" s="179">
        <f>+'Niv1Pub  '!G67+'Niv1Privé '!G67</f>
        <v>4210</v>
      </c>
      <c r="H66" s="179">
        <f>+'Niv1Pub  '!H67+'Niv1Privé '!H67</f>
        <v>4762</v>
      </c>
      <c r="I66" s="179">
        <f>+'Niv1Pub  '!I67+'Niv1Privé '!I67</f>
        <v>2613</v>
      </c>
      <c r="J66" s="179">
        <f>+'Niv1Pub  '!J67+'Niv1Privé '!J67</f>
        <v>2998</v>
      </c>
      <c r="K66" s="179">
        <f>+'Niv1Pub  '!K67+'Niv1Privé '!K67</f>
        <v>1723</v>
      </c>
      <c r="L66" s="178">
        <f t="shared" si="18"/>
        <v>44579</v>
      </c>
      <c r="M66" s="178">
        <f t="shared" si="18"/>
        <v>22269</v>
      </c>
      <c r="N66" s="18" t="s">
        <v>126</v>
      </c>
      <c r="O66" s="179">
        <f>+'Niv1Pub  '!O67+'Niv1Privé '!O67</f>
        <v>7084</v>
      </c>
      <c r="P66" s="179">
        <f>+'Niv1Pub  '!P67+'Niv1Privé '!P67</f>
        <v>3257</v>
      </c>
      <c r="Q66" s="179">
        <f>+'Niv1Pub  '!Q67+'Niv1Privé '!Q67</f>
        <v>3107</v>
      </c>
      <c r="R66" s="179">
        <f>+'Niv1Pub  '!R67+'Niv1Privé '!R67</f>
        <v>1359</v>
      </c>
      <c r="S66" s="179">
        <f>+'Niv1Pub  '!S67+'Niv1Privé '!S67</f>
        <v>2635</v>
      </c>
      <c r="T66" s="179">
        <f>+'Niv1Pub  '!T67+'Niv1Privé '!T67</f>
        <v>1300</v>
      </c>
      <c r="U66" s="179">
        <f>+'Niv1Pub  '!U67+'Niv1Privé '!U67</f>
        <v>1132</v>
      </c>
      <c r="V66" s="179">
        <f>+'Niv1Pub  '!V67+'Niv1Privé '!V67</f>
        <v>638</v>
      </c>
      <c r="W66" s="179">
        <f>+'Niv1Pub  '!W67+'Niv1Privé '!W67</f>
        <v>549</v>
      </c>
      <c r="X66" s="179">
        <f>+'Niv1Pub  '!X67+'Niv1Privé '!X67</f>
        <v>324</v>
      </c>
      <c r="Y66" s="172">
        <f t="shared" ref="Y66:Z86" si="19">O66+Q66+S66+U66+W66</f>
        <v>14507</v>
      </c>
      <c r="Z66" s="172">
        <f t="shared" si="19"/>
        <v>6878</v>
      </c>
      <c r="AA66" s="18" t="s">
        <v>126</v>
      </c>
      <c r="AB66" s="304"/>
      <c r="AC66" s="304"/>
      <c r="AD66" s="304"/>
      <c r="AE66" s="304"/>
      <c r="AF66" s="304"/>
      <c r="AG66" s="304"/>
      <c r="AH66" s="179">
        <f>+'Niv1Pub  '!AH67+'Niv1Privé '!AH67</f>
        <v>892</v>
      </c>
      <c r="AI66" s="179">
        <f>+'Niv1Pub  '!AI67+'Niv1Privé '!AI67</f>
        <v>824</v>
      </c>
      <c r="AJ66" s="179">
        <f>+'Niv1Pub  '!AJ67+'Niv1Privé '!AJ67</f>
        <v>68</v>
      </c>
      <c r="AK66" s="179">
        <f>+'Niv1Pub  '!AK67+'Niv1Privé '!AK67</f>
        <v>425</v>
      </c>
      <c r="AL66" s="179">
        <f>+'Niv1Pub  '!AL67+'Niv1Privé '!AL67</f>
        <v>262</v>
      </c>
      <c r="AM66" s="179">
        <f>+'Niv1Pub  '!AM67+'Niv1Privé '!AM67</f>
        <v>87</v>
      </c>
      <c r="AN66" s="179">
        <f>+'Niv1Pub  '!AN67+'Niv1Privé '!AN67</f>
        <v>159</v>
      </c>
      <c r="AO66" s="179">
        <f>+'Niv1Pub  '!AO67+'Niv1Privé '!AO67</f>
        <v>933</v>
      </c>
      <c r="AP66" s="179">
        <f>+'Niv1Pub  '!AP67+'Niv1Privé '!AP67</f>
        <v>25</v>
      </c>
      <c r="AQ66" s="179">
        <f>+'Niv1Pub  '!AQ67+'Niv1Privé '!AQ67</f>
        <v>297</v>
      </c>
      <c r="AR66" s="179">
        <f>+'Niv1Pub  '!AR67+'Niv1Privé '!AR67</f>
        <v>284</v>
      </c>
      <c r="AS66" s="179">
        <f>+'Niv1Pub  '!AS67+'Niv1Privé '!AS67</f>
        <v>13</v>
      </c>
    </row>
    <row r="67" spans="1:45" ht="14.25" customHeight="1" x14ac:dyDescent="0.3">
      <c r="A67" s="18" t="s">
        <v>127</v>
      </c>
      <c r="B67" s="179">
        <f>+'Niv1Pub  '!B68+'Niv1Privé '!B68</f>
        <v>10652</v>
      </c>
      <c r="C67" s="179">
        <f>+'Niv1Pub  '!C68+'Niv1Privé '!C68</f>
        <v>5286</v>
      </c>
      <c r="D67" s="179">
        <f>+'Niv1Pub  '!D68+'Niv1Privé '!D68</f>
        <v>11490</v>
      </c>
      <c r="E67" s="179">
        <f>+'Niv1Pub  '!E68+'Niv1Privé '!E68</f>
        <v>5484</v>
      </c>
      <c r="F67" s="179">
        <f>+'Niv1Pub  '!F68+'Niv1Privé '!F68</f>
        <v>5215</v>
      </c>
      <c r="G67" s="179">
        <f>+'Niv1Pub  '!G68+'Niv1Privé '!G68</f>
        <v>2565</v>
      </c>
      <c r="H67" s="179">
        <f>+'Niv1Pub  '!H68+'Niv1Privé '!H68</f>
        <v>2414</v>
      </c>
      <c r="I67" s="179">
        <f>+'Niv1Pub  '!I68+'Niv1Privé '!I68</f>
        <v>1270</v>
      </c>
      <c r="J67" s="179">
        <f>+'Niv1Pub  '!J68+'Niv1Privé '!J68</f>
        <v>2012</v>
      </c>
      <c r="K67" s="179">
        <f>+'Niv1Pub  '!K68+'Niv1Privé '!K68</f>
        <v>1051</v>
      </c>
      <c r="L67" s="178">
        <f t="shared" ref="L67:M86" si="20">++B67+D67+F67+H67+J67</f>
        <v>31783</v>
      </c>
      <c r="M67" s="178">
        <f t="shared" si="20"/>
        <v>15656</v>
      </c>
      <c r="N67" s="18" t="s">
        <v>127</v>
      </c>
      <c r="O67" s="179">
        <f>+'Niv1Pub  '!O68+'Niv1Privé '!O68</f>
        <v>915</v>
      </c>
      <c r="P67" s="179">
        <f>+'Niv1Pub  '!P68+'Niv1Privé '!P68</f>
        <v>433</v>
      </c>
      <c r="Q67" s="179">
        <f>+'Niv1Pub  '!Q68+'Niv1Privé '!Q68</f>
        <v>1629</v>
      </c>
      <c r="R67" s="179">
        <f>+'Niv1Pub  '!R68+'Niv1Privé '!R68</f>
        <v>701</v>
      </c>
      <c r="S67" s="179">
        <f>+'Niv1Pub  '!S68+'Niv1Privé '!S68</f>
        <v>1293</v>
      </c>
      <c r="T67" s="179">
        <f>+'Niv1Pub  '!T68+'Niv1Privé '!T68</f>
        <v>598</v>
      </c>
      <c r="U67" s="179">
        <f>+'Niv1Pub  '!U68+'Niv1Privé '!U68</f>
        <v>157</v>
      </c>
      <c r="V67" s="179">
        <f>+'Niv1Pub  '!V68+'Niv1Privé '!V68</f>
        <v>74</v>
      </c>
      <c r="W67" s="179">
        <f>+'Niv1Pub  '!W68+'Niv1Privé '!W68</f>
        <v>311</v>
      </c>
      <c r="X67" s="179">
        <f>+'Niv1Pub  '!X68+'Niv1Privé '!X68</f>
        <v>171</v>
      </c>
      <c r="Y67" s="172">
        <f t="shared" si="19"/>
        <v>4305</v>
      </c>
      <c r="Z67" s="172">
        <f t="shared" si="19"/>
        <v>1977</v>
      </c>
      <c r="AA67" s="18" t="s">
        <v>127</v>
      </c>
      <c r="AB67" s="304"/>
      <c r="AC67" s="304"/>
      <c r="AD67" s="304"/>
      <c r="AE67" s="304"/>
      <c r="AF67" s="304"/>
      <c r="AG67" s="304"/>
      <c r="AH67" s="179">
        <f>+'Niv1Pub  '!AH68+'Niv1Privé '!AH68</f>
        <v>594</v>
      </c>
      <c r="AI67" s="179">
        <f>+'Niv1Pub  '!AI68+'Niv1Privé '!AI68</f>
        <v>525</v>
      </c>
      <c r="AJ67" s="179">
        <f>+'Niv1Pub  '!AJ68+'Niv1Privé '!AJ68</f>
        <v>69</v>
      </c>
      <c r="AK67" s="179">
        <f>+'Niv1Pub  '!AK68+'Niv1Privé '!AK68</f>
        <v>305</v>
      </c>
      <c r="AL67" s="179">
        <f>+'Niv1Pub  '!AL68+'Niv1Privé '!AL68</f>
        <v>136</v>
      </c>
      <c r="AM67" s="179">
        <f>+'Niv1Pub  '!AM68+'Niv1Privé '!AM68</f>
        <v>10</v>
      </c>
      <c r="AN67" s="179">
        <f>+'Niv1Pub  '!AN68+'Niv1Privé '!AN68</f>
        <v>124</v>
      </c>
      <c r="AO67" s="179">
        <f>+'Niv1Pub  '!AO68+'Niv1Privé '!AO68</f>
        <v>575</v>
      </c>
      <c r="AP67" s="179">
        <f>+'Niv1Pub  '!AP68+'Niv1Privé '!AP68</f>
        <v>13</v>
      </c>
      <c r="AQ67" s="179">
        <f>+'Niv1Pub  '!AQ68+'Niv1Privé '!AQ68</f>
        <v>244</v>
      </c>
      <c r="AR67" s="179">
        <f>+'Niv1Pub  '!AR68+'Niv1Privé '!AR68</f>
        <v>200</v>
      </c>
      <c r="AS67" s="179">
        <f>+'Niv1Pub  '!AS68+'Niv1Privé '!AS68</f>
        <v>44</v>
      </c>
    </row>
    <row r="68" spans="1:45" ht="14.25" customHeight="1" x14ac:dyDescent="0.3">
      <c r="A68" s="18" t="s">
        <v>128</v>
      </c>
      <c r="B68" s="179">
        <f>+'Niv1Pub  '!B69+'Niv1Privé '!B69</f>
        <v>16236</v>
      </c>
      <c r="C68" s="179">
        <f>+'Niv1Pub  '!C69+'Niv1Privé '!C69</f>
        <v>7811</v>
      </c>
      <c r="D68" s="179">
        <f>+'Niv1Pub  '!D69+'Niv1Privé '!D69</f>
        <v>12430</v>
      </c>
      <c r="E68" s="179">
        <f>+'Niv1Pub  '!E69+'Niv1Privé '!E69</f>
        <v>5983</v>
      </c>
      <c r="F68" s="179">
        <f>+'Niv1Pub  '!F69+'Niv1Privé '!F69</f>
        <v>6697</v>
      </c>
      <c r="G68" s="179">
        <f>+'Niv1Pub  '!G69+'Niv1Privé '!G69</f>
        <v>3464</v>
      </c>
      <c r="H68" s="179">
        <f>+'Niv1Pub  '!H69+'Niv1Privé '!H69</f>
        <v>3533</v>
      </c>
      <c r="I68" s="179">
        <f>+'Niv1Pub  '!I69+'Niv1Privé '!I69</f>
        <v>1927</v>
      </c>
      <c r="J68" s="179">
        <f>+'Niv1Pub  '!J69+'Niv1Privé '!J69</f>
        <v>3323</v>
      </c>
      <c r="K68" s="179">
        <f>+'Niv1Pub  '!K69+'Niv1Privé '!K69</f>
        <v>1847</v>
      </c>
      <c r="L68" s="178">
        <f t="shared" si="20"/>
        <v>42219</v>
      </c>
      <c r="M68" s="178">
        <f t="shared" si="20"/>
        <v>21032</v>
      </c>
      <c r="N68" s="18" t="s">
        <v>128</v>
      </c>
      <c r="O68" s="179">
        <f>+'Niv1Pub  '!O69+'Niv1Privé '!O69</f>
        <v>402</v>
      </c>
      <c r="P68" s="179">
        <f>+'Niv1Pub  '!P69+'Niv1Privé '!P69</f>
        <v>190</v>
      </c>
      <c r="Q68" s="179">
        <f>+'Niv1Pub  '!Q69+'Niv1Privé '!Q69</f>
        <v>2075</v>
      </c>
      <c r="R68" s="179">
        <f>+'Niv1Pub  '!R69+'Niv1Privé '!R69</f>
        <v>956</v>
      </c>
      <c r="S68" s="179">
        <f>+'Niv1Pub  '!S69+'Niv1Privé '!S69</f>
        <v>1906</v>
      </c>
      <c r="T68" s="179">
        <f>+'Niv1Pub  '!T69+'Niv1Privé '!T69</f>
        <v>958</v>
      </c>
      <c r="U68" s="179">
        <f>+'Niv1Pub  '!U69+'Niv1Privé '!U69</f>
        <v>65</v>
      </c>
      <c r="V68" s="179">
        <f>+'Niv1Pub  '!V69+'Niv1Privé '!V69</f>
        <v>39</v>
      </c>
      <c r="W68" s="179">
        <f>+'Niv1Pub  '!W69+'Niv1Privé '!W69</f>
        <v>751</v>
      </c>
      <c r="X68" s="179">
        <f>+'Niv1Pub  '!X69+'Niv1Privé '!X69</f>
        <v>436</v>
      </c>
      <c r="Y68" s="172">
        <f t="shared" si="19"/>
        <v>5199</v>
      </c>
      <c r="Z68" s="172">
        <f t="shared" si="19"/>
        <v>2579</v>
      </c>
      <c r="AA68" s="18" t="s">
        <v>128</v>
      </c>
      <c r="AB68" s="304"/>
      <c r="AC68" s="304"/>
      <c r="AD68" s="304"/>
      <c r="AE68" s="304"/>
      <c r="AF68" s="304"/>
      <c r="AG68" s="304"/>
      <c r="AH68" s="179">
        <f>+'Niv1Pub  '!AH69+'Niv1Privé '!AH69</f>
        <v>793</v>
      </c>
      <c r="AI68" s="179">
        <f>+'Niv1Pub  '!AI69+'Niv1Privé '!AI69</f>
        <v>722</v>
      </c>
      <c r="AJ68" s="179">
        <f>+'Niv1Pub  '!AJ69+'Niv1Privé '!AJ69</f>
        <v>71</v>
      </c>
      <c r="AK68" s="179">
        <f>+'Niv1Pub  '!AK69+'Niv1Privé '!AK69</f>
        <v>420</v>
      </c>
      <c r="AL68" s="179">
        <f>+'Niv1Pub  '!AL69+'Niv1Privé '!AL69</f>
        <v>124</v>
      </c>
      <c r="AM68" s="179">
        <f>+'Niv1Pub  '!AM69+'Niv1Privé '!AM69</f>
        <v>34</v>
      </c>
      <c r="AN68" s="179">
        <f>+'Niv1Pub  '!AN69+'Niv1Privé '!AN69</f>
        <v>198</v>
      </c>
      <c r="AO68" s="179">
        <f>+'Niv1Pub  '!AO69+'Niv1Privé '!AO69</f>
        <v>776</v>
      </c>
      <c r="AP68" s="179">
        <f>+'Niv1Pub  '!AP69+'Niv1Privé '!AP69</f>
        <v>16</v>
      </c>
      <c r="AQ68" s="179">
        <f>+'Niv1Pub  '!AQ69+'Niv1Privé '!AQ69</f>
        <v>267</v>
      </c>
      <c r="AR68" s="179">
        <f>+'Niv1Pub  '!AR69+'Niv1Privé '!AR69</f>
        <v>256</v>
      </c>
      <c r="AS68" s="179">
        <f>+'Niv1Pub  '!AS69+'Niv1Privé '!AS69</f>
        <v>11</v>
      </c>
    </row>
    <row r="69" spans="1:45" ht="14.25" customHeight="1" x14ac:dyDescent="0.3">
      <c r="A69" s="18" t="s">
        <v>129</v>
      </c>
      <c r="B69" s="179">
        <f>+'Niv1Pub  '!B70+'Niv1Privé '!B70</f>
        <v>20520</v>
      </c>
      <c r="C69" s="179">
        <f>+'Niv1Pub  '!C70+'Niv1Privé '!C70</f>
        <v>9818</v>
      </c>
      <c r="D69" s="179">
        <f>+'Niv1Pub  '!D70+'Niv1Privé '!D70</f>
        <v>10997</v>
      </c>
      <c r="E69" s="179">
        <f>+'Niv1Pub  '!E70+'Niv1Privé '!E70</f>
        <v>5164</v>
      </c>
      <c r="F69" s="179">
        <f>+'Niv1Pub  '!F70+'Niv1Privé '!F70</f>
        <v>9232</v>
      </c>
      <c r="G69" s="179">
        <f>+'Niv1Pub  '!G70+'Niv1Privé '!G70</f>
        <v>4527</v>
      </c>
      <c r="H69" s="179">
        <f>+'Niv1Pub  '!H70+'Niv1Privé '!H70</f>
        <v>6270</v>
      </c>
      <c r="I69" s="179">
        <f>+'Niv1Pub  '!I70+'Niv1Privé '!I70</f>
        <v>3185</v>
      </c>
      <c r="J69" s="179">
        <f>+'Niv1Pub  '!J70+'Niv1Privé '!J70</f>
        <v>4723</v>
      </c>
      <c r="K69" s="179">
        <f>+'Niv1Pub  '!K70+'Niv1Privé '!K70</f>
        <v>2456</v>
      </c>
      <c r="L69" s="178">
        <f t="shared" si="20"/>
        <v>51742</v>
      </c>
      <c r="M69" s="178">
        <f t="shared" si="20"/>
        <v>25150</v>
      </c>
      <c r="N69" s="18" t="s">
        <v>129</v>
      </c>
      <c r="O69" s="179">
        <f>+'Niv1Pub  '!O70+'Niv1Privé '!O70</f>
        <v>6815</v>
      </c>
      <c r="P69" s="179">
        <f>+'Niv1Pub  '!P70+'Niv1Privé '!P70</f>
        <v>3178</v>
      </c>
      <c r="Q69" s="179">
        <f>+'Niv1Pub  '!Q70+'Niv1Privé '!Q70</f>
        <v>2930</v>
      </c>
      <c r="R69" s="179">
        <f>+'Niv1Pub  '!R70+'Niv1Privé '!R70</f>
        <v>1309</v>
      </c>
      <c r="S69" s="179">
        <f>+'Niv1Pub  '!S70+'Niv1Privé '!S70</f>
        <v>2720</v>
      </c>
      <c r="T69" s="179">
        <f>+'Niv1Pub  '!T70+'Niv1Privé '!T70</f>
        <v>1299</v>
      </c>
      <c r="U69" s="179">
        <f>+'Niv1Pub  '!U70+'Niv1Privé '!U70</f>
        <v>1591</v>
      </c>
      <c r="V69" s="179">
        <f>+'Niv1Pub  '!V70+'Niv1Privé '!V70</f>
        <v>806</v>
      </c>
      <c r="W69" s="179">
        <f>+'Niv1Pub  '!W70+'Niv1Privé '!W70</f>
        <v>1229</v>
      </c>
      <c r="X69" s="179">
        <f>+'Niv1Pub  '!X70+'Niv1Privé '!X70</f>
        <v>647</v>
      </c>
      <c r="Y69" s="172">
        <f t="shared" si="19"/>
        <v>15285</v>
      </c>
      <c r="Z69" s="172">
        <f t="shared" si="19"/>
        <v>7239</v>
      </c>
      <c r="AA69" s="18" t="s">
        <v>129</v>
      </c>
      <c r="AB69" s="304"/>
      <c r="AC69" s="304"/>
      <c r="AD69" s="304"/>
      <c r="AE69" s="304"/>
      <c r="AF69" s="304"/>
      <c r="AG69" s="304"/>
      <c r="AH69" s="179">
        <f>+'Niv1Pub  '!AH70+'Niv1Privé '!AH70</f>
        <v>1291</v>
      </c>
      <c r="AI69" s="179">
        <f>+'Niv1Pub  '!AI70+'Niv1Privé '!AI70</f>
        <v>1128</v>
      </c>
      <c r="AJ69" s="179">
        <f>+'Niv1Pub  '!AJ70+'Niv1Privé '!AJ70</f>
        <v>163</v>
      </c>
      <c r="AK69" s="179">
        <f>+'Niv1Pub  '!AK70+'Niv1Privé '!AK70</f>
        <v>695</v>
      </c>
      <c r="AL69" s="179">
        <f>+'Niv1Pub  '!AL70+'Niv1Privé '!AL70</f>
        <v>37</v>
      </c>
      <c r="AM69" s="179">
        <f>+'Niv1Pub  '!AM70+'Niv1Privé '!AM70</f>
        <v>385</v>
      </c>
      <c r="AN69" s="179">
        <f>+'Niv1Pub  '!AN70+'Niv1Privé '!AN70</f>
        <v>220</v>
      </c>
      <c r="AO69" s="179">
        <f>+'Niv1Pub  '!AO70+'Niv1Privé '!AO70</f>
        <v>1336</v>
      </c>
      <c r="AP69" s="179">
        <f>+'Niv1Pub  '!AP70+'Niv1Privé '!AP70</f>
        <v>31</v>
      </c>
      <c r="AQ69" s="179">
        <f>+'Niv1Pub  '!AQ70+'Niv1Privé '!AQ70</f>
        <v>349</v>
      </c>
      <c r="AR69" s="179">
        <f>+'Niv1Pub  '!AR70+'Niv1Privé '!AR70</f>
        <v>335</v>
      </c>
      <c r="AS69" s="179">
        <f>+'Niv1Pub  '!AS70+'Niv1Privé '!AS70</f>
        <v>14</v>
      </c>
    </row>
    <row r="70" spans="1:45" ht="14.25" customHeight="1" x14ac:dyDescent="0.3">
      <c r="A70" s="18" t="s">
        <v>130</v>
      </c>
      <c r="B70" s="179">
        <f>+'Niv1Pub  '!B71</f>
        <v>3015</v>
      </c>
      <c r="C70" s="179">
        <f>+'Niv1Pub  '!C71</f>
        <v>1409</v>
      </c>
      <c r="D70" s="179">
        <f>+'Niv1Pub  '!D71</f>
        <v>1107</v>
      </c>
      <c r="E70" s="179">
        <f>+'Niv1Pub  '!E71</f>
        <v>471</v>
      </c>
      <c r="F70" s="179">
        <f>+'Niv1Pub  '!F71</f>
        <v>537</v>
      </c>
      <c r="G70" s="179">
        <f>+'Niv1Pub  '!G71</f>
        <v>226</v>
      </c>
      <c r="H70" s="179">
        <f>+'Niv1Pub  '!H71</f>
        <v>278</v>
      </c>
      <c r="I70" s="179">
        <f>+'Niv1Pub  '!I71</f>
        <v>120</v>
      </c>
      <c r="J70" s="179">
        <f>+'Niv1Pub  '!J71</f>
        <v>128</v>
      </c>
      <c r="K70" s="179">
        <f>+'Niv1Pub  '!K71</f>
        <v>33</v>
      </c>
      <c r="L70" s="178">
        <f t="shared" si="20"/>
        <v>5065</v>
      </c>
      <c r="M70" s="178">
        <f t="shared" si="20"/>
        <v>2259</v>
      </c>
      <c r="N70" s="18" t="s">
        <v>130</v>
      </c>
      <c r="O70" s="179">
        <f>+'Niv1Pub  '!O71</f>
        <v>1221</v>
      </c>
      <c r="P70" s="179">
        <f>+'Niv1Pub  '!P71</f>
        <v>563</v>
      </c>
      <c r="Q70" s="179">
        <f>+'Niv1Pub  '!Q71</f>
        <v>277</v>
      </c>
      <c r="R70" s="179">
        <f>+'Niv1Pub  '!R71</f>
        <v>110</v>
      </c>
      <c r="S70" s="179">
        <f>+'Niv1Pub  '!S71</f>
        <v>116</v>
      </c>
      <c r="T70" s="179">
        <f>+'Niv1Pub  '!T71</f>
        <v>52</v>
      </c>
      <c r="U70" s="179">
        <f>+'Niv1Pub  '!U71</f>
        <v>42</v>
      </c>
      <c r="V70" s="179">
        <f>+'Niv1Pub  '!V71</f>
        <v>16</v>
      </c>
      <c r="W70" s="179">
        <f>+'Niv1Pub  '!W71</f>
        <v>11</v>
      </c>
      <c r="X70" s="179">
        <f>+'Niv1Pub  '!X71</f>
        <v>3</v>
      </c>
      <c r="Y70" s="172">
        <f t="shared" si="19"/>
        <v>1667</v>
      </c>
      <c r="Z70" s="172">
        <f t="shared" si="19"/>
        <v>744</v>
      </c>
      <c r="AA70" s="18" t="s">
        <v>130</v>
      </c>
      <c r="AB70" s="304"/>
      <c r="AC70" s="304"/>
      <c r="AD70" s="304"/>
      <c r="AE70" s="304"/>
      <c r="AF70" s="304"/>
      <c r="AG70" s="304"/>
      <c r="AH70" s="179">
        <f>+'Niv1Pub  '!AH71</f>
        <v>101</v>
      </c>
      <c r="AI70" s="179">
        <f>+'Niv1Pub  '!AI71</f>
        <v>80</v>
      </c>
      <c r="AJ70" s="179">
        <f>+'Niv1Pub  '!AJ71</f>
        <v>21</v>
      </c>
      <c r="AK70" s="179">
        <f>+'Niv1Pub  '!AK71</f>
        <v>48</v>
      </c>
      <c r="AL70" s="179">
        <f>+'Niv1Pub  '!AL71</f>
        <v>55</v>
      </c>
      <c r="AM70" s="179">
        <f>+'Niv1Pub  '!AM71</f>
        <v>0</v>
      </c>
      <c r="AN70" s="179">
        <f>+'Niv1Pub  '!AN71</f>
        <v>0</v>
      </c>
      <c r="AO70" s="179">
        <f>+'Niv1Pub  '!AO71</f>
        <v>103</v>
      </c>
      <c r="AP70" s="179">
        <f>+'Niv1Pub  '!AP71</f>
        <v>1</v>
      </c>
      <c r="AQ70" s="179">
        <f>+'Niv1Pub  '!AQ71</f>
        <v>61</v>
      </c>
      <c r="AR70" s="179">
        <f>+'Niv1Pub  '!AR71</f>
        <v>49</v>
      </c>
      <c r="AS70" s="179">
        <f>+'Niv1Pub  '!AS71</f>
        <v>12</v>
      </c>
    </row>
    <row r="71" spans="1:45" ht="14.25" customHeight="1" x14ac:dyDescent="0.3">
      <c r="A71" s="18" t="s">
        <v>131</v>
      </c>
      <c r="B71" s="179">
        <f>+'Niv1Pub  '!B72+'Niv1Privé '!B72</f>
        <v>13644</v>
      </c>
      <c r="C71" s="179">
        <f>+'Niv1Pub  '!C72+'Niv1Privé '!C72</f>
        <v>6450</v>
      </c>
      <c r="D71" s="179">
        <f>+'Niv1Pub  '!D72+'Niv1Privé '!D72</f>
        <v>8739</v>
      </c>
      <c r="E71" s="179">
        <f>+'Niv1Pub  '!E72+'Niv1Privé '!E72</f>
        <v>4219</v>
      </c>
      <c r="F71" s="179">
        <f>+'Niv1Pub  '!F72+'Niv1Privé '!F72</f>
        <v>8463</v>
      </c>
      <c r="G71" s="179">
        <f>+'Niv1Pub  '!G72+'Niv1Privé '!G72</f>
        <v>4118</v>
      </c>
      <c r="H71" s="179">
        <f>+'Niv1Pub  '!H72+'Niv1Privé '!H72</f>
        <v>6296</v>
      </c>
      <c r="I71" s="179">
        <f>+'Niv1Pub  '!I72+'Niv1Privé '!I72</f>
        <v>3091</v>
      </c>
      <c r="J71" s="179">
        <f>+'Niv1Pub  '!J72+'Niv1Privé '!J72</f>
        <v>5063</v>
      </c>
      <c r="K71" s="179">
        <f>+'Niv1Pub  '!K72+'Niv1Privé '!K72</f>
        <v>2546</v>
      </c>
      <c r="L71" s="178">
        <f t="shared" si="20"/>
        <v>42205</v>
      </c>
      <c r="M71" s="178">
        <f t="shared" si="20"/>
        <v>20424</v>
      </c>
      <c r="N71" s="18" t="s">
        <v>131</v>
      </c>
      <c r="O71" s="179">
        <f>+'Niv1Pub  '!O72+'Niv1Privé '!O72</f>
        <v>5183</v>
      </c>
      <c r="P71" s="179">
        <f>+'Niv1Pub  '!P72+'Niv1Privé '!P72</f>
        <v>2327</v>
      </c>
      <c r="Q71" s="179">
        <f>+'Niv1Pub  '!Q72+'Niv1Privé '!Q72</f>
        <v>2735</v>
      </c>
      <c r="R71" s="179">
        <f>+'Niv1Pub  '!R72+'Niv1Privé '!R72</f>
        <v>1190</v>
      </c>
      <c r="S71" s="179">
        <f>+'Niv1Pub  '!S72+'Niv1Privé '!S72</f>
        <v>3012</v>
      </c>
      <c r="T71" s="179">
        <f>+'Niv1Pub  '!T72+'Niv1Privé '!T72</f>
        <v>1427</v>
      </c>
      <c r="U71" s="179">
        <f>+'Niv1Pub  '!U72+'Niv1Privé '!U72</f>
        <v>1799</v>
      </c>
      <c r="V71" s="179">
        <f>+'Niv1Pub  '!V72+'Niv1Privé '!V72</f>
        <v>872</v>
      </c>
      <c r="W71" s="179">
        <f>+'Niv1Pub  '!W72+'Niv1Privé '!W72</f>
        <v>1662</v>
      </c>
      <c r="X71" s="179">
        <f>+'Niv1Pub  '!X72+'Niv1Privé '!X72</f>
        <v>834</v>
      </c>
      <c r="Y71" s="172">
        <f t="shared" si="19"/>
        <v>14391</v>
      </c>
      <c r="Z71" s="172">
        <f t="shared" si="19"/>
        <v>6650</v>
      </c>
      <c r="AA71" s="18" t="s">
        <v>131</v>
      </c>
      <c r="AB71" s="304"/>
      <c r="AC71" s="304"/>
      <c r="AD71" s="304"/>
      <c r="AE71" s="304"/>
      <c r="AF71" s="304"/>
      <c r="AG71" s="304"/>
      <c r="AH71" s="179">
        <f>+'Niv1Pub  '!AH72+'Niv1Privé '!AH72</f>
        <v>1434</v>
      </c>
      <c r="AI71" s="179">
        <f>+'Niv1Pub  '!AI72+'Niv1Privé '!AI72</f>
        <v>1345</v>
      </c>
      <c r="AJ71" s="179">
        <f>+'Niv1Pub  '!AJ72+'Niv1Privé '!AJ72</f>
        <v>89</v>
      </c>
      <c r="AK71" s="179">
        <f>+'Niv1Pub  '!AK72+'Niv1Privé '!AK72</f>
        <v>861</v>
      </c>
      <c r="AL71" s="179">
        <f>+'Niv1Pub  '!AL72+'Niv1Privé '!AL72</f>
        <v>46</v>
      </c>
      <c r="AM71" s="179">
        <f>+'Niv1Pub  '!AM72+'Niv1Privé '!AM72</f>
        <v>182</v>
      </c>
      <c r="AN71" s="179">
        <f>+'Niv1Pub  '!AN72+'Niv1Privé '!AN72</f>
        <v>166</v>
      </c>
      <c r="AO71" s="179">
        <f>+'Niv1Pub  '!AO72+'Niv1Privé '!AO72</f>
        <v>1255</v>
      </c>
      <c r="AP71" s="179">
        <f>+'Niv1Pub  '!AP72+'Niv1Privé '!AP72</f>
        <v>22</v>
      </c>
      <c r="AQ71" s="179">
        <f>+'Niv1Pub  '!AQ72+'Niv1Privé '!AQ72</f>
        <v>333</v>
      </c>
      <c r="AR71" s="179">
        <f>+'Niv1Pub  '!AR72+'Niv1Privé '!AR72</f>
        <v>325</v>
      </c>
      <c r="AS71" s="179">
        <f>+'Niv1Pub  '!AS72+'Niv1Privé '!AS72</f>
        <v>8</v>
      </c>
    </row>
    <row r="72" spans="1:45" ht="14.25" customHeight="1" x14ac:dyDescent="0.3">
      <c r="A72" s="18" t="s">
        <v>132</v>
      </c>
      <c r="B72" s="179">
        <f>+'Niv1Pub  '!B73+'Niv1Privé '!B73</f>
        <v>23298</v>
      </c>
      <c r="C72" s="179">
        <f>+'Niv1Pub  '!C73+'Niv1Privé '!C73</f>
        <v>11550</v>
      </c>
      <c r="D72" s="179">
        <f>+'Niv1Pub  '!D73+'Niv1Privé '!D73</f>
        <v>7893</v>
      </c>
      <c r="E72" s="179">
        <f>+'Niv1Pub  '!E73+'Niv1Privé '!E73</f>
        <v>3911</v>
      </c>
      <c r="F72" s="179">
        <f>+'Niv1Pub  '!F73+'Niv1Privé '!F73</f>
        <v>5307</v>
      </c>
      <c r="G72" s="179">
        <f>+'Niv1Pub  '!G73+'Niv1Privé '!G73</f>
        <v>2597</v>
      </c>
      <c r="H72" s="179">
        <f>+'Niv1Pub  '!H73+'Niv1Privé '!H73</f>
        <v>3151</v>
      </c>
      <c r="I72" s="179">
        <f>+'Niv1Pub  '!I73+'Niv1Privé '!I73</f>
        <v>1537</v>
      </c>
      <c r="J72" s="179">
        <f>+'Niv1Pub  '!J73+'Niv1Privé '!J73</f>
        <v>2323</v>
      </c>
      <c r="K72" s="179">
        <f>+'Niv1Pub  '!K73+'Niv1Privé '!K73</f>
        <v>1110</v>
      </c>
      <c r="L72" s="178">
        <f t="shared" si="20"/>
        <v>41972</v>
      </c>
      <c r="M72" s="178">
        <f t="shared" si="20"/>
        <v>20705</v>
      </c>
      <c r="N72" s="18" t="s">
        <v>132</v>
      </c>
      <c r="O72" s="179">
        <f>+'Niv1Pub  '!O73+'Niv1Privé '!O73</f>
        <v>10692</v>
      </c>
      <c r="P72" s="179">
        <f>+'Niv1Pub  '!P73+'Niv1Privé '!P73</f>
        <v>5402</v>
      </c>
      <c r="Q72" s="179">
        <f>+'Niv1Pub  '!Q73+'Niv1Privé '!Q73</f>
        <v>2043</v>
      </c>
      <c r="R72" s="179">
        <f>+'Niv1Pub  '!R73+'Niv1Privé '!R73</f>
        <v>1028</v>
      </c>
      <c r="S72" s="179">
        <f>+'Niv1Pub  '!S73+'Niv1Privé '!S73</f>
        <v>1634</v>
      </c>
      <c r="T72" s="179">
        <f>+'Niv1Pub  '!T73+'Niv1Privé '!T73</f>
        <v>778</v>
      </c>
      <c r="U72" s="179">
        <f>+'Niv1Pub  '!U73+'Niv1Privé '!U73</f>
        <v>655</v>
      </c>
      <c r="V72" s="179">
        <f>+'Niv1Pub  '!V73+'Niv1Privé '!V73</f>
        <v>338</v>
      </c>
      <c r="W72" s="179">
        <f>+'Niv1Pub  '!W73+'Niv1Privé '!W73</f>
        <v>544</v>
      </c>
      <c r="X72" s="179">
        <f>+'Niv1Pub  '!X73+'Niv1Privé '!X73</f>
        <v>249</v>
      </c>
      <c r="Y72" s="172">
        <f t="shared" si="19"/>
        <v>15568</v>
      </c>
      <c r="Z72" s="172">
        <f t="shared" si="19"/>
        <v>7795</v>
      </c>
      <c r="AA72" s="18" t="s">
        <v>132</v>
      </c>
      <c r="AB72" s="304"/>
      <c r="AC72" s="304"/>
      <c r="AD72" s="304"/>
      <c r="AE72" s="304"/>
      <c r="AF72" s="304"/>
      <c r="AG72" s="304"/>
      <c r="AH72" s="179">
        <f>+'Niv1Pub  '!AH73+'Niv1Privé '!AH73</f>
        <v>698</v>
      </c>
      <c r="AI72" s="179">
        <f>+'Niv1Pub  '!AI73+'Niv1Privé '!AI73</f>
        <v>585</v>
      </c>
      <c r="AJ72" s="179">
        <f>+'Niv1Pub  '!AJ73+'Niv1Privé '!AJ73</f>
        <v>113</v>
      </c>
      <c r="AK72" s="179">
        <f>+'Niv1Pub  '!AK73+'Niv1Privé '!AK73</f>
        <v>384</v>
      </c>
      <c r="AL72" s="179">
        <f>+'Niv1Pub  '!AL73+'Niv1Privé '!AL73</f>
        <v>194</v>
      </c>
      <c r="AM72" s="179">
        <f>+'Niv1Pub  '!AM73+'Niv1Privé '!AM73</f>
        <v>143</v>
      </c>
      <c r="AN72" s="179">
        <f>+'Niv1Pub  '!AN73+'Niv1Privé '!AN73</f>
        <v>70</v>
      </c>
      <c r="AO72" s="179">
        <f>+'Niv1Pub  '!AO73+'Niv1Privé '!AO73</f>
        <v>792</v>
      </c>
      <c r="AP72" s="179">
        <f>+'Niv1Pub  '!AP73+'Niv1Privé '!AP73</f>
        <v>32</v>
      </c>
      <c r="AQ72" s="179">
        <f>+'Niv1Pub  '!AQ73+'Niv1Privé '!AQ73</f>
        <v>296</v>
      </c>
      <c r="AR72" s="179">
        <f>+'Niv1Pub  '!AR73+'Niv1Privé '!AR73</f>
        <v>280</v>
      </c>
      <c r="AS72" s="179">
        <f>+'Niv1Pub  '!AS73+'Niv1Privé '!AS73</f>
        <v>16</v>
      </c>
    </row>
    <row r="73" spans="1:45" ht="14.25" customHeight="1" x14ac:dyDescent="0.3">
      <c r="A73" s="18" t="s">
        <v>135</v>
      </c>
      <c r="B73" s="179">
        <f>+'Niv1Pub  '!B74+'Niv1Privé '!B74</f>
        <v>3843</v>
      </c>
      <c r="C73" s="179">
        <f>+'Niv1Pub  '!C74+'Niv1Privé '!C74</f>
        <v>1699</v>
      </c>
      <c r="D73" s="179">
        <f>+'Niv1Pub  '!D74+'Niv1Privé '!D74</f>
        <v>1230</v>
      </c>
      <c r="E73" s="179">
        <f>+'Niv1Pub  '!E74+'Niv1Privé '!E74</f>
        <v>533</v>
      </c>
      <c r="F73" s="179">
        <f>+'Niv1Pub  '!F74+'Niv1Privé '!F74</f>
        <v>805</v>
      </c>
      <c r="G73" s="179">
        <f>+'Niv1Pub  '!G74+'Niv1Privé '!G74</f>
        <v>326</v>
      </c>
      <c r="H73" s="179">
        <f>+'Niv1Pub  '!H74+'Niv1Privé '!H74</f>
        <v>391</v>
      </c>
      <c r="I73" s="179">
        <f>+'Niv1Pub  '!I74+'Niv1Privé '!I74</f>
        <v>161</v>
      </c>
      <c r="J73" s="179">
        <f>+'Niv1Pub  '!J74+'Niv1Privé '!J74</f>
        <v>206</v>
      </c>
      <c r="K73" s="179">
        <f>+'Niv1Pub  '!K74+'Niv1Privé '!K74</f>
        <v>88</v>
      </c>
      <c r="L73" s="178">
        <f t="shared" si="20"/>
        <v>6475</v>
      </c>
      <c r="M73" s="178">
        <f t="shared" si="20"/>
        <v>2807</v>
      </c>
      <c r="N73" s="18" t="s">
        <v>135</v>
      </c>
      <c r="O73" s="179">
        <f>+'Niv1Pub  '!O74+'Niv1Privé '!O74</f>
        <v>1352</v>
      </c>
      <c r="P73" s="179">
        <f>+'Niv1Pub  '!P74+'Niv1Privé '!P74</f>
        <v>585</v>
      </c>
      <c r="Q73" s="179">
        <f>+'Niv1Pub  '!Q74+'Niv1Privé '!Q74</f>
        <v>382</v>
      </c>
      <c r="R73" s="179">
        <f>+'Niv1Pub  '!R74+'Niv1Privé '!R74</f>
        <v>176</v>
      </c>
      <c r="S73" s="179">
        <f>+'Niv1Pub  '!S74+'Niv1Privé '!S74</f>
        <v>276</v>
      </c>
      <c r="T73" s="179">
        <f>+'Niv1Pub  '!T74+'Niv1Privé '!T74</f>
        <v>128</v>
      </c>
      <c r="U73" s="179">
        <f>+'Niv1Pub  '!U74+'Niv1Privé '!U74</f>
        <v>139</v>
      </c>
      <c r="V73" s="179">
        <f>+'Niv1Pub  '!V74+'Niv1Privé '!V74</f>
        <v>52</v>
      </c>
      <c r="W73" s="179">
        <f>+'Niv1Pub  '!W74+'Niv1Privé '!W74</f>
        <v>70</v>
      </c>
      <c r="X73" s="179">
        <f>+'Niv1Pub  '!X74+'Niv1Privé '!X74</f>
        <v>26</v>
      </c>
      <c r="Y73" s="172">
        <f t="shared" si="19"/>
        <v>2219</v>
      </c>
      <c r="Z73" s="172">
        <f t="shared" si="19"/>
        <v>967</v>
      </c>
      <c r="AA73" s="18" t="s">
        <v>135</v>
      </c>
      <c r="AB73" s="304"/>
      <c r="AC73" s="304"/>
      <c r="AD73" s="304"/>
      <c r="AE73" s="304"/>
      <c r="AF73" s="304"/>
      <c r="AG73" s="304"/>
      <c r="AH73" s="179">
        <f>+'Niv1Pub  '!AH74+'Niv1Privé '!AH74</f>
        <v>119</v>
      </c>
      <c r="AI73" s="179">
        <f>+'Niv1Pub  '!AI74+'Niv1Privé '!AI74</f>
        <v>99</v>
      </c>
      <c r="AJ73" s="179">
        <f>+'Niv1Pub  '!AJ74+'Niv1Privé '!AJ74</f>
        <v>20</v>
      </c>
      <c r="AK73" s="179">
        <f>+'Niv1Pub  '!AK74+'Niv1Privé '!AK74</f>
        <v>69</v>
      </c>
      <c r="AL73" s="179">
        <f>+'Niv1Pub  '!AL74+'Niv1Privé '!AL74</f>
        <v>42</v>
      </c>
      <c r="AM73" s="179">
        <f>+'Niv1Pub  '!AM74+'Niv1Privé '!AM74</f>
        <v>11</v>
      </c>
      <c r="AN73" s="179">
        <f>+'Niv1Pub  '!AN74+'Niv1Privé '!AN74</f>
        <v>12</v>
      </c>
      <c r="AO73" s="179">
        <f>+'Niv1Pub  '!AO74+'Niv1Privé '!AO74</f>
        <v>134</v>
      </c>
      <c r="AP73" s="179">
        <f>+'Niv1Pub  '!AP74+'Niv1Privé '!AP74</f>
        <v>1</v>
      </c>
      <c r="AQ73" s="179">
        <f>+'Niv1Pub  '!AQ74+'Niv1Privé '!AQ74</f>
        <v>69</v>
      </c>
      <c r="AR73" s="179">
        <f>+'Niv1Pub  '!AR74+'Niv1Privé '!AR74</f>
        <v>63</v>
      </c>
      <c r="AS73" s="179">
        <f>+'Niv1Pub  '!AS74+'Niv1Privé '!AS74</f>
        <v>6</v>
      </c>
    </row>
    <row r="74" spans="1:45" ht="14.25" customHeight="1" x14ac:dyDescent="0.3">
      <c r="A74" s="18" t="s">
        <v>136</v>
      </c>
      <c r="B74" s="179">
        <f>+'Niv1Pub  '!B75+'Niv1Privé '!B75</f>
        <v>16498</v>
      </c>
      <c r="C74" s="179">
        <f>+'Niv1Pub  '!C75+'Niv1Privé '!C75</f>
        <v>7851</v>
      </c>
      <c r="D74" s="179">
        <f>+'Niv1Pub  '!D75+'Niv1Privé '!D75</f>
        <v>7665</v>
      </c>
      <c r="E74" s="179">
        <f>+'Niv1Pub  '!E75+'Niv1Privé '!E75</f>
        <v>3608</v>
      </c>
      <c r="F74" s="179">
        <f>+'Niv1Pub  '!F75+'Niv1Privé '!F75</f>
        <v>3270</v>
      </c>
      <c r="G74" s="179">
        <f>+'Niv1Pub  '!G75+'Niv1Privé '!G75</f>
        <v>1486</v>
      </c>
      <c r="H74" s="179">
        <f>+'Niv1Pub  '!H75+'Niv1Privé '!H75</f>
        <v>1697</v>
      </c>
      <c r="I74" s="179">
        <f>+'Niv1Pub  '!I75+'Niv1Privé '!I75</f>
        <v>790</v>
      </c>
      <c r="J74" s="179">
        <f>+'Niv1Pub  '!J75+'Niv1Privé '!J75</f>
        <v>1155</v>
      </c>
      <c r="K74" s="179">
        <f>+'Niv1Pub  '!K75+'Niv1Privé '!K75</f>
        <v>509</v>
      </c>
      <c r="L74" s="178">
        <f t="shared" si="20"/>
        <v>30285</v>
      </c>
      <c r="M74" s="178">
        <f t="shared" si="20"/>
        <v>14244</v>
      </c>
      <c r="N74" s="18" t="s">
        <v>136</v>
      </c>
      <c r="O74" s="179">
        <f>+'Niv1Pub  '!O75+'Niv1Privé '!O75</f>
        <v>285</v>
      </c>
      <c r="P74" s="179">
        <f>+'Niv1Pub  '!P75+'Niv1Privé '!P75</f>
        <v>128</v>
      </c>
      <c r="Q74" s="179">
        <f>+'Niv1Pub  '!Q75+'Niv1Privé '!Q75</f>
        <v>1302</v>
      </c>
      <c r="R74" s="179">
        <f>+'Niv1Pub  '!R75+'Niv1Privé '!R75</f>
        <v>604</v>
      </c>
      <c r="S74" s="179">
        <f>+'Niv1Pub  '!S75+'Niv1Privé '!S75</f>
        <v>811</v>
      </c>
      <c r="T74" s="179">
        <f>+'Niv1Pub  '!T75+'Niv1Privé '!T75</f>
        <v>376</v>
      </c>
      <c r="U74" s="179">
        <f>+'Niv1Pub  '!U75+'Niv1Privé '!U75</f>
        <v>343</v>
      </c>
      <c r="V74" s="179">
        <f>+'Niv1Pub  '!V75+'Niv1Privé '!V75</f>
        <v>171</v>
      </c>
      <c r="W74" s="179">
        <f>+'Niv1Pub  '!W75+'Niv1Privé '!W75</f>
        <v>393</v>
      </c>
      <c r="X74" s="179">
        <f>+'Niv1Pub  '!X75+'Niv1Privé '!X75</f>
        <v>181</v>
      </c>
      <c r="Y74" s="172">
        <f t="shared" si="19"/>
        <v>3134</v>
      </c>
      <c r="Z74" s="172">
        <f t="shared" si="19"/>
        <v>1460</v>
      </c>
      <c r="AA74" s="18" t="s">
        <v>136</v>
      </c>
      <c r="AB74" s="304"/>
      <c r="AC74" s="304"/>
      <c r="AD74" s="304"/>
      <c r="AE74" s="304"/>
      <c r="AF74" s="304"/>
      <c r="AG74" s="304"/>
      <c r="AH74" s="179">
        <f>+'Niv1Pub  '!AH75+'Niv1Privé '!AH75</f>
        <v>508</v>
      </c>
      <c r="AI74" s="179">
        <f>+'Niv1Pub  '!AI75+'Niv1Privé '!AI75</f>
        <v>423</v>
      </c>
      <c r="AJ74" s="179">
        <f>+'Niv1Pub  '!AJ75+'Niv1Privé '!AJ75</f>
        <v>85</v>
      </c>
      <c r="AK74" s="179">
        <f>+'Niv1Pub  '!AK75+'Niv1Privé '!AK75</f>
        <v>222</v>
      </c>
      <c r="AL74" s="179">
        <f>+'Niv1Pub  '!AL75+'Niv1Privé '!AL75</f>
        <v>70</v>
      </c>
      <c r="AM74" s="179">
        <f>+'Niv1Pub  '!AM75+'Niv1Privé '!AM75</f>
        <v>142</v>
      </c>
      <c r="AN74" s="179">
        <f>+'Niv1Pub  '!AN75+'Niv1Privé '!AN75</f>
        <v>53</v>
      </c>
      <c r="AO74" s="179">
        <f>+'Niv1Pub  '!AO75+'Niv1Privé '!AO75</f>
        <v>487</v>
      </c>
      <c r="AP74" s="179">
        <f>+'Niv1Pub  '!AP75+'Niv1Privé '!AP75</f>
        <v>6</v>
      </c>
      <c r="AQ74" s="179">
        <f>+'Niv1Pub  '!AQ75+'Niv1Privé '!AQ75</f>
        <v>276</v>
      </c>
      <c r="AR74" s="179">
        <f>+'Niv1Pub  '!AR75+'Niv1Privé '!AR75</f>
        <v>254</v>
      </c>
      <c r="AS74" s="179">
        <f>+'Niv1Pub  '!AS75+'Niv1Privé '!AS75</f>
        <v>22</v>
      </c>
    </row>
    <row r="75" spans="1:45" ht="14.25" customHeight="1" x14ac:dyDescent="0.3">
      <c r="A75" s="18" t="s">
        <v>137</v>
      </c>
      <c r="B75" s="179">
        <f>+'Niv1Pub  '!B76+'Niv1Privé '!B76</f>
        <v>12171</v>
      </c>
      <c r="C75" s="179">
        <f>+'Niv1Pub  '!C76+'Niv1Privé '!C76</f>
        <v>5801</v>
      </c>
      <c r="D75" s="179">
        <f>+'Niv1Pub  '!D76+'Niv1Privé '!D76</f>
        <v>5426</v>
      </c>
      <c r="E75" s="179">
        <f>+'Niv1Pub  '!E76+'Niv1Privé '!E76</f>
        <v>2547</v>
      </c>
      <c r="F75" s="179">
        <f>+'Niv1Pub  '!F76+'Niv1Privé '!F76</f>
        <v>3487</v>
      </c>
      <c r="G75" s="179">
        <f>+'Niv1Pub  '!G76+'Niv1Privé '!G76</f>
        <v>1686</v>
      </c>
      <c r="H75" s="179">
        <f>+'Niv1Pub  '!H76+'Niv1Privé '!H76</f>
        <v>1924</v>
      </c>
      <c r="I75" s="179">
        <f>+'Niv1Pub  '!I76+'Niv1Privé '!I76</f>
        <v>946</v>
      </c>
      <c r="J75" s="179">
        <f>+'Niv1Pub  '!J76+'Niv1Privé '!J76</f>
        <v>1210</v>
      </c>
      <c r="K75" s="179">
        <f>+'Niv1Pub  '!K76+'Niv1Privé '!K76</f>
        <v>578</v>
      </c>
      <c r="L75" s="178">
        <f t="shared" si="20"/>
        <v>24218</v>
      </c>
      <c r="M75" s="178">
        <f t="shared" si="20"/>
        <v>11558</v>
      </c>
      <c r="N75" s="18" t="s">
        <v>137</v>
      </c>
      <c r="O75" s="179">
        <f>+'Niv1Pub  '!O76+'Niv1Privé '!O76</f>
        <v>4752</v>
      </c>
      <c r="P75" s="179">
        <f>+'Niv1Pub  '!P76+'Niv1Privé '!P76</f>
        <v>2311</v>
      </c>
      <c r="Q75" s="179">
        <f>+'Niv1Pub  '!Q76+'Niv1Privé '!Q76</f>
        <v>1218</v>
      </c>
      <c r="R75" s="179">
        <f>+'Niv1Pub  '!R76+'Niv1Privé '!R76</f>
        <v>542</v>
      </c>
      <c r="S75" s="179">
        <f>+'Niv1Pub  '!S76+'Niv1Privé '!S76</f>
        <v>957</v>
      </c>
      <c r="T75" s="179">
        <f>+'Niv1Pub  '!T76+'Niv1Privé '!T76</f>
        <v>459</v>
      </c>
      <c r="U75" s="179">
        <f>+'Niv1Pub  '!U76+'Niv1Privé '!U76</f>
        <v>413</v>
      </c>
      <c r="V75" s="179">
        <f>+'Niv1Pub  '!V76+'Niv1Privé '!V76</f>
        <v>203</v>
      </c>
      <c r="W75" s="179">
        <f>+'Niv1Pub  '!W76+'Niv1Privé '!W76</f>
        <v>215</v>
      </c>
      <c r="X75" s="179">
        <f>+'Niv1Pub  '!X76+'Niv1Privé '!X76</f>
        <v>87</v>
      </c>
      <c r="Y75" s="172">
        <f t="shared" si="19"/>
        <v>7555</v>
      </c>
      <c r="Z75" s="172">
        <f t="shared" si="19"/>
        <v>3602</v>
      </c>
      <c r="AA75" s="18" t="s">
        <v>137</v>
      </c>
      <c r="AB75" s="304"/>
      <c r="AC75" s="304"/>
      <c r="AD75" s="304"/>
      <c r="AE75" s="304"/>
      <c r="AF75" s="304"/>
      <c r="AG75" s="304"/>
      <c r="AH75" s="179">
        <f>+'Niv1Pub  '!AH76+'Niv1Privé '!AH76</f>
        <v>485</v>
      </c>
      <c r="AI75" s="179">
        <f>+'Niv1Pub  '!AI76+'Niv1Privé '!AI76</f>
        <v>421</v>
      </c>
      <c r="AJ75" s="179">
        <f>+'Niv1Pub  '!AJ76+'Niv1Privé '!AJ76</f>
        <v>64</v>
      </c>
      <c r="AK75" s="179">
        <f>+'Niv1Pub  '!AK76+'Niv1Privé '!AK76</f>
        <v>283</v>
      </c>
      <c r="AL75" s="179">
        <f>+'Niv1Pub  '!AL76+'Niv1Privé '!AL76</f>
        <v>4</v>
      </c>
      <c r="AM75" s="179">
        <f>+'Niv1Pub  '!AM76+'Niv1Privé '!AM76</f>
        <v>157</v>
      </c>
      <c r="AN75" s="179">
        <f>+'Niv1Pub  '!AN76+'Niv1Privé '!AN76</f>
        <v>103</v>
      </c>
      <c r="AO75" s="179">
        <f>+'Niv1Pub  '!AO76+'Niv1Privé '!AO76</f>
        <v>547</v>
      </c>
      <c r="AP75" s="179">
        <f>+'Niv1Pub  '!AP76+'Niv1Privé '!AP76</f>
        <v>26</v>
      </c>
      <c r="AQ75" s="179">
        <f>+'Niv1Pub  '!AQ76+'Niv1Privé '!AQ76</f>
        <v>288</v>
      </c>
      <c r="AR75" s="179">
        <f>+'Niv1Pub  '!AR76+'Niv1Privé '!AR76</f>
        <v>179</v>
      </c>
      <c r="AS75" s="179">
        <f>+'Niv1Pub  '!AS76+'Niv1Privé '!AS76</f>
        <v>109</v>
      </c>
    </row>
    <row r="76" spans="1:45" ht="14.25" customHeight="1" x14ac:dyDescent="0.3">
      <c r="A76" s="18" t="s">
        <v>138</v>
      </c>
      <c r="B76" s="179">
        <f>+'Niv1Pub  '!B77+'Niv1Privé '!B77</f>
        <v>7713</v>
      </c>
      <c r="C76" s="179">
        <f>+'Niv1Pub  '!C77+'Niv1Privé '!C77</f>
        <v>3740</v>
      </c>
      <c r="D76" s="179">
        <f>+'Niv1Pub  '!D77+'Niv1Privé '!D77</f>
        <v>2679</v>
      </c>
      <c r="E76" s="179">
        <f>+'Niv1Pub  '!E77+'Niv1Privé '!E77</f>
        <v>1341</v>
      </c>
      <c r="F76" s="179">
        <f>+'Niv1Pub  '!F77+'Niv1Privé '!F77</f>
        <v>1596</v>
      </c>
      <c r="G76" s="179">
        <f>+'Niv1Pub  '!G77+'Niv1Privé '!G77</f>
        <v>809</v>
      </c>
      <c r="H76" s="179">
        <f>+'Niv1Pub  '!H77+'Niv1Privé '!H77</f>
        <v>807</v>
      </c>
      <c r="I76" s="179">
        <f>+'Niv1Pub  '!I77+'Niv1Privé '!I77</f>
        <v>426</v>
      </c>
      <c r="J76" s="179">
        <f>+'Niv1Pub  '!J77+'Niv1Privé '!J77</f>
        <v>583</v>
      </c>
      <c r="K76" s="179">
        <f>+'Niv1Pub  '!K77+'Niv1Privé '!K77</f>
        <v>287</v>
      </c>
      <c r="L76" s="178">
        <f>++B76+D76+F76+H76+J76</f>
        <v>13378</v>
      </c>
      <c r="M76" s="178">
        <f t="shared" si="20"/>
        <v>6603</v>
      </c>
      <c r="N76" s="18" t="s">
        <v>138</v>
      </c>
      <c r="O76" s="179">
        <f>+'Niv1Pub  '!O77+'Niv1Privé '!O77</f>
        <v>2654</v>
      </c>
      <c r="P76" s="179">
        <f>+'Niv1Pub  '!P77+'Niv1Privé '!P77</f>
        <v>1181</v>
      </c>
      <c r="Q76" s="179">
        <f>+'Niv1Pub  '!Q77+'Niv1Privé '!Q77</f>
        <v>638</v>
      </c>
      <c r="R76" s="179">
        <f>+'Niv1Pub  '!R77+'Niv1Privé '!R77</f>
        <v>294</v>
      </c>
      <c r="S76" s="179">
        <f>+'Niv1Pub  '!S77+'Niv1Privé '!S77</f>
        <v>425</v>
      </c>
      <c r="T76" s="179">
        <f>+'Niv1Pub  '!T77+'Niv1Privé '!T77</f>
        <v>232</v>
      </c>
      <c r="U76" s="179">
        <f>+'Niv1Pub  '!U77+'Niv1Privé '!U77</f>
        <v>218</v>
      </c>
      <c r="V76" s="179">
        <f>+'Niv1Pub  '!V77+'Niv1Privé '!V77</f>
        <v>117</v>
      </c>
      <c r="W76" s="179">
        <f>+'Niv1Pub  '!W77+'Niv1Privé '!W77</f>
        <v>174</v>
      </c>
      <c r="X76" s="179">
        <f>+'Niv1Pub  '!X77+'Niv1Privé '!X77</f>
        <v>86</v>
      </c>
      <c r="Y76" s="172">
        <f t="shared" si="19"/>
        <v>4109</v>
      </c>
      <c r="Z76" s="172">
        <f t="shared" si="19"/>
        <v>1910</v>
      </c>
      <c r="AA76" s="18" t="s">
        <v>138</v>
      </c>
      <c r="AB76" s="304"/>
      <c r="AC76" s="304"/>
      <c r="AD76" s="304"/>
      <c r="AE76" s="304"/>
      <c r="AF76" s="304"/>
      <c r="AG76" s="304"/>
      <c r="AH76" s="179">
        <f>+'Niv1Pub  '!AH77+'Niv1Privé '!AH77</f>
        <v>255</v>
      </c>
      <c r="AI76" s="179">
        <f>+'Niv1Pub  '!AI77+'Niv1Privé '!AI77</f>
        <v>206</v>
      </c>
      <c r="AJ76" s="179">
        <f>+'Niv1Pub  '!AJ77+'Niv1Privé '!AJ77</f>
        <v>49</v>
      </c>
      <c r="AK76" s="179">
        <f>+'Niv1Pub  '!AK77+'Niv1Privé '!AK77</f>
        <v>125</v>
      </c>
      <c r="AL76" s="179">
        <f>+'Niv1Pub  '!AL77+'Niv1Privé '!AL77</f>
        <v>0</v>
      </c>
      <c r="AM76" s="179">
        <f>+'Niv1Pub  '!AM77+'Niv1Privé '!AM77</f>
        <v>177</v>
      </c>
      <c r="AN76" s="179">
        <f>+'Niv1Pub  '!AN77+'Niv1Privé '!AN77</f>
        <v>28</v>
      </c>
      <c r="AO76" s="179">
        <f>+'Niv1Pub  '!AO77+'Niv1Privé '!AO77</f>
        <v>330</v>
      </c>
      <c r="AP76" s="179">
        <f>+'Niv1Pub  '!AP77+'Niv1Privé '!AP77</f>
        <v>5</v>
      </c>
      <c r="AQ76" s="179">
        <f>+'Niv1Pub  '!AQ77+'Niv1Privé '!AQ77</f>
        <v>125</v>
      </c>
      <c r="AR76" s="179">
        <f>+'Niv1Pub  '!AR77+'Niv1Privé '!AR77</f>
        <v>125</v>
      </c>
      <c r="AS76" s="179">
        <f>+'Niv1Pub  '!AS77+'Niv1Privé '!AS77</f>
        <v>0</v>
      </c>
    </row>
    <row r="77" spans="1:45" ht="14.25" customHeight="1" x14ac:dyDescent="0.3">
      <c r="A77" s="18" t="s">
        <v>139</v>
      </c>
      <c r="B77" s="179">
        <f>+'Niv1Pub  '!B78+'Niv1Privé '!B78</f>
        <v>18629</v>
      </c>
      <c r="C77" s="179">
        <f>+'Niv1Pub  '!C78+'Niv1Privé '!C78</f>
        <v>9085</v>
      </c>
      <c r="D77" s="179">
        <f>+'Niv1Pub  '!D78+'Niv1Privé '!D78</f>
        <v>5973</v>
      </c>
      <c r="E77" s="179">
        <f>+'Niv1Pub  '!E78+'Niv1Privé '!E78</f>
        <v>2851</v>
      </c>
      <c r="F77" s="179">
        <f>+'Niv1Pub  '!F78+'Niv1Privé '!F78</f>
        <v>4139</v>
      </c>
      <c r="G77" s="179">
        <f>+'Niv1Pub  '!G78+'Niv1Privé '!G78</f>
        <v>1914</v>
      </c>
      <c r="H77" s="179">
        <f>+'Niv1Pub  '!H78+'Niv1Privé '!H78</f>
        <v>2026</v>
      </c>
      <c r="I77" s="179">
        <f>+'Niv1Pub  '!I78+'Niv1Privé '!I78</f>
        <v>891</v>
      </c>
      <c r="J77" s="179">
        <f>+'Niv1Pub  '!J78+'Niv1Privé '!J78</f>
        <v>1855</v>
      </c>
      <c r="K77" s="179">
        <f>+'Niv1Pub  '!K78+'Niv1Privé '!K78</f>
        <v>794</v>
      </c>
      <c r="L77" s="178">
        <f t="shared" si="20"/>
        <v>32622</v>
      </c>
      <c r="M77" s="178">
        <f t="shared" si="20"/>
        <v>15535</v>
      </c>
      <c r="N77" s="18" t="s">
        <v>139</v>
      </c>
      <c r="O77" s="179">
        <f>+'Niv1Pub  '!O78+'Niv1Privé '!O78</f>
        <v>6986</v>
      </c>
      <c r="P77" s="179">
        <f>+'Niv1Pub  '!P78+'Niv1Privé '!P78</f>
        <v>3414</v>
      </c>
      <c r="Q77" s="179">
        <f>+'Niv1Pub  '!Q78+'Niv1Privé '!Q78</f>
        <v>1832</v>
      </c>
      <c r="R77" s="179">
        <f>+'Niv1Pub  '!R78+'Niv1Privé '!R78</f>
        <v>855</v>
      </c>
      <c r="S77" s="179">
        <f>+'Niv1Pub  '!S78+'Niv1Privé '!S78</f>
        <v>1602</v>
      </c>
      <c r="T77" s="179">
        <f>+'Niv1Pub  '!T78+'Niv1Privé '!T78</f>
        <v>727</v>
      </c>
      <c r="U77" s="179">
        <f>+'Niv1Pub  '!U78+'Niv1Privé '!U78</f>
        <v>671</v>
      </c>
      <c r="V77" s="179">
        <f>+'Niv1Pub  '!V78+'Niv1Privé '!V78</f>
        <v>289</v>
      </c>
      <c r="W77" s="179">
        <f>+'Niv1Pub  '!W78+'Niv1Privé '!W78</f>
        <v>769</v>
      </c>
      <c r="X77" s="179">
        <f>+'Niv1Pub  '!X78+'Niv1Privé '!X78</f>
        <v>322</v>
      </c>
      <c r="Y77" s="172">
        <f t="shared" si="19"/>
        <v>11860</v>
      </c>
      <c r="Z77" s="172">
        <f t="shared" si="19"/>
        <v>5607</v>
      </c>
      <c r="AA77" s="18" t="s">
        <v>139</v>
      </c>
      <c r="AB77" s="304"/>
      <c r="AC77" s="304"/>
      <c r="AD77" s="304"/>
      <c r="AE77" s="304"/>
      <c r="AF77" s="304"/>
      <c r="AG77" s="304"/>
      <c r="AH77" s="179">
        <f>+'Niv1Pub  '!AH78+'Niv1Privé '!AH78</f>
        <v>428</v>
      </c>
      <c r="AI77" s="179">
        <f>+'Niv1Pub  '!AI78+'Niv1Privé '!AI78</f>
        <v>377</v>
      </c>
      <c r="AJ77" s="179">
        <f>+'Niv1Pub  '!AJ78+'Niv1Privé '!AJ78</f>
        <v>51</v>
      </c>
      <c r="AK77" s="179">
        <f>+'Niv1Pub  '!AK78+'Niv1Privé '!AK78</f>
        <v>239</v>
      </c>
      <c r="AL77" s="179">
        <f>+'Niv1Pub  '!AL78+'Niv1Privé '!AL78</f>
        <v>18</v>
      </c>
      <c r="AM77" s="179">
        <f>+'Niv1Pub  '!AM78+'Niv1Privé '!AM78</f>
        <v>202</v>
      </c>
      <c r="AN77" s="179">
        <f>+'Niv1Pub  '!AN78+'Niv1Privé '!AN78</f>
        <v>23</v>
      </c>
      <c r="AO77" s="179">
        <f>+'Niv1Pub  '!AO78+'Niv1Privé '!AO78</f>
        <v>482</v>
      </c>
      <c r="AP77" s="179">
        <f>+'Niv1Pub  '!AP78+'Niv1Privé '!AP78</f>
        <v>6</v>
      </c>
      <c r="AQ77" s="179">
        <f>+'Niv1Pub  '!AQ78+'Niv1Privé '!AQ78</f>
        <v>206</v>
      </c>
      <c r="AR77" s="179">
        <f>+'Niv1Pub  '!AR78+'Niv1Privé '!AR78</f>
        <v>187</v>
      </c>
      <c r="AS77" s="179">
        <f>+'Niv1Pub  '!AS78+'Niv1Privé '!AS78</f>
        <v>19</v>
      </c>
    </row>
    <row r="78" spans="1:45" ht="14.25" customHeight="1" x14ac:dyDescent="0.3">
      <c r="A78" s="18" t="s">
        <v>140</v>
      </c>
      <c r="B78" s="179">
        <f>+'Niv1Pub  '!B79+'Niv1Privé '!B79</f>
        <v>5648</v>
      </c>
      <c r="C78" s="179">
        <f>+'Niv1Pub  '!C79+'Niv1Privé '!C79</f>
        <v>2702</v>
      </c>
      <c r="D78" s="179">
        <f>+'Niv1Pub  '!D79+'Niv1Privé '!D79</f>
        <v>2058</v>
      </c>
      <c r="E78" s="179">
        <f>+'Niv1Pub  '!E79+'Niv1Privé '!E79</f>
        <v>951</v>
      </c>
      <c r="F78" s="179">
        <f>+'Niv1Pub  '!F79+'Niv1Privé '!F79</f>
        <v>1021</v>
      </c>
      <c r="G78" s="179">
        <f>+'Niv1Pub  '!G79+'Niv1Privé '!G79</f>
        <v>459</v>
      </c>
      <c r="H78" s="179">
        <f>+'Niv1Pub  '!H79+'Niv1Privé '!H79</f>
        <v>401</v>
      </c>
      <c r="I78" s="179">
        <f>+'Niv1Pub  '!I79+'Niv1Privé '!I79</f>
        <v>194</v>
      </c>
      <c r="J78" s="179">
        <f>+'Niv1Pub  '!J79+'Niv1Privé '!J79</f>
        <v>191</v>
      </c>
      <c r="K78" s="179">
        <f>+'Niv1Pub  '!K79+'Niv1Privé '!K79</f>
        <v>103</v>
      </c>
      <c r="L78" s="178">
        <f t="shared" si="20"/>
        <v>9319</v>
      </c>
      <c r="M78" s="178">
        <f t="shared" si="20"/>
        <v>4409</v>
      </c>
      <c r="N78" s="18" t="s">
        <v>140</v>
      </c>
      <c r="O78" s="179">
        <f>+'Niv1Pub  '!O79+'Niv1Privé '!O79</f>
        <v>2589</v>
      </c>
      <c r="P78" s="179">
        <f>+'Niv1Pub  '!P79+'Niv1Privé '!P79</f>
        <v>1254</v>
      </c>
      <c r="Q78" s="179">
        <f>+'Niv1Pub  '!Q79+'Niv1Privé '!Q79</f>
        <v>509</v>
      </c>
      <c r="R78" s="179">
        <f>+'Niv1Pub  '!R79+'Niv1Privé '!R79</f>
        <v>235</v>
      </c>
      <c r="S78" s="179">
        <f>+'Niv1Pub  '!S79+'Niv1Privé '!S79</f>
        <v>253</v>
      </c>
      <c r="T78" s="179">
        <f>+'Niv1Pub  '!T79+'Niv1Privé '!T79</f>
        <v>118</v>
      </c>
      <c r="U78" s="179">
        <f>+'Niv1Pub  '!U79+'Niv1Privé '!U79</f>
        <v>112</v>
      </c>
      <c r="V78" s="179">
        <f>+'Niv1Pub  '!V79+'Niv1Privé '!V79</f>
        <v>49</v>
      </c>
      <c r="W78" s="179">
        <f>+'Niv1Pub  '!W79+'Niv1Privé '!W79</f>
        <v>90</v>
      </c>
      <c r="X78" s="179">
        <f>+'Niv1Pub  '!X79+'Niv1Privé '!X79</f>
        <v>52</v>
      </c>
      <c r="Y78" s="172">
        <f t="shared" si="19"/>
        <v>3553</v>
      </c>
      <c r="Z78" s="172">
        <f t="shared" si="19"/>
        <v>1708</v>
      </c>
      <c r="AA78" s="18" t="s">
        <v>140</v>
      </c>
      <c r="AB78" s="304"/>
      <c r="AC78" s="304"/>
      <c r="AD78" s="304"/>
      <c r="AE78" s="304"/>
      <c r="AF78" s="304"/>
      <c r="AG78" s="304"/>
      <c r="AH78" s="179">
        <f>+'Niv1Pub  '!AH79+'Niv1Privé '!AH79</f>
        <v>161</v>
      </c>
      <c r="AI78" s="179">
        <f>+'Niv1Pub  '!AI79+'Niv1Privé '!AI79</f>
        <v>130</v>
      </c>
      <c r="AJ78" s="179">
        <f>+'Niv1Pub  '!AJ79+'Niv1Privé '!AJ79</f>
        <v>31</v>
      </c>
      <c r="AK78" s="179">
        <f>+'Niv1Pub  '!AK79+'Niv1Privé '!AK79</f>
        <v>93</v>
      </c>
      <c r="AL78" s="179">
        <f>+'Niv1Pub  '!AL79+'Niv1Privé '!AL79</f>
        <v>82</v>
      </c>
      <c r="AM78" s="179">
        <f>+'Niv1Pub  '!AM79+'Niv1Privé '!AM79</f>
        <v>1</v>
      </c>
      <c r="AN78" s="179">
        <f>+'Niv1Pub  '!AN79+'Niv1Privé '!AN79</f>
        <v>9</v>
      </c>
      <c r="AO78" s="179">
        <f>+'Niv1Pub  '!AO79+'Niv1Privé '!AO79</f>
        <v>185</v>
      </c>
      <c r="AP78" s="179">
        <f>+'Niv1Pub  '!AP79+'Niv1Privé '!AP79</f>
        <v>4</v>
      </c>
      <c r="AQ78" s="179">
        <f>+'Niv1Pub  '!AQ79+'Niv1Privé '!AQ79</f>
        <v>120</v>
      </c>
      <c r="AR78" s="179">
        <f>+'Niv1Pub  '!AR79+'Niv1Privé '!AR79</f>
        <v>100</v>
      </c>
      <c r="AS78" s="179">
        <f>+'Niv1Pub  '!AS79+'Niv1Privé '!AS79</f>
        <v>20</v>
      </c>
    </row>
    <row r="79" spans="1:45" ht="14.25" customHeight="1" x14ac:dyDescent="0.3">
      <c r="A79" s="18" t="s">
        <v>141</v>
      </c>
      <c r="B79" s="179">
        <f>+'Niv1Pub  '!B80+'Niv1Privé '!B80</f>
        <v>24955</v>
      </c>
      <c r="C79" s="179">
        <f>+'Niv1Pub  '!C80+'Niv1Privé '!C80</f>
        <v>12259</v>
      </c>
      <c r="D79" s="179">
        <f>+'Niv1Pub  '!D80+'Niv1Privé '!D80</f>
        <v>10299</v>
      </c>
      <c r="E79" s="179">
        <f>+'Niv1Pub  '!E80+'Niv1Privé '!E80</f>
        <v>4844</v>
      </c>
      <c r="F79" s="179">
        <f>+'Niv1Pub  '!F80+'Niv1Privé '!F80</f>
        <v>7572</v>
      </c>
      <c r="G79" s="179">
        <f>+'Niv1Pub  '!G80+'Niv1Privé '!G80</f>
        <v>3531</v>
      </c>
      <c r="H79" s="179">
        <f>+'Niv1Pub  '!H80+'Niv1Privé '!H80</f>
        <v>4876</v>
      </c>
      <c r="I79" s="179">
        <f>+'Niv1Pub  '!I80+'Niv1Privé '!I80</f>
        <v>2118</v>
      </c>
      <c r="J79" s="179">
        <f>+'Niv1Pub  '!J80+'Niv1Privé '!J80</f>
        <v>3902</v>
      </c>
      <c r="K79" s="179">
        <f>+'Niv1Pub  '!K80+'Niv1Privé '!K80</f>
        <v>1755</v>
      </c>
      <c r="L79" s="178">
        <f t="shared" si="20"/>
        <v>51604</v>
      </c>
      <c r="M79" s="178">
        <f t="shared" si="20"/>
        <v>24507</v>
      </c>
      <c r="N79" s="18" t="s">
        <v>141</v>
      </c>
      <c r="O79" s="179">
        <f>+'Niv1Pub  '!O80+'Niv1Privé '!O80</f>
        <v>9323</v>
      </c>
      <c r="P79" s="179">
        <f>+'Niv1Pub  '!P80+'Niv1Privé '!P80</f>
        <v>4574</v>
      </c>
      <c r="Q79" s="179">
        <f>+'Niv1Pub  '!Q80+'Niv1Privé '!Q80</f>
        <v>3164</v>
      </c>
      <c r="R79" s="179">
        <f>+'Niv1Pub  '!R80+'Niv1Privé '!R80</f>
        <v>1431</v>
      </c>
      <c r="S79" s="179">
        <f>+'Niv1Pub  '!S80+'Niv1Privé '!S80</f>
        <v>2405</v>
      </c>
      <c r="T79" s="179">
        <f>+'Niv1Pub  '!T80+'Niv1Privé '!T80</f>
        <v>1137</v>
      </c>
      <c r="U79" s="179">
        <f>+'Niv1Pub  '!U80+'Niv1Privé '!U80</f>
        <v>1293</v>
      </c>
      <c r="V79" s="179">
        <f>+'Niv1Pub  '!V80+'Niv1Privé '!V80</f>
        <v>518</v>
      </c>
      <c r="W79" s="179">
        <f>+'Niv1Pub  '!W80+'Niv1Privé '!W80</f>
        <v>1349</v>
      </c>
      <c r="X79" s="179">
        <f>+'Niv1Pub  '!X80+'Niv1Privé '!X80</f>
        <v>558</v>
      </c>
      <c r="Y79" s="172">
        <f t="shared" si="19"/>
        <v>17534</v>
      </c>
      <c r="Z79" s="172">
        <f t="shared" si="19"/>
        <v>8218</v>
      </c>
      <c r="AA79" s="18" t="s">
        <v>141</v>
      </c>
      <c r="AB79" s="304"/>
      <c r="AC79" s="304"/>
      <c r="AD79" s="304"/>
      <c r="AE79" s="304"/>
      <c r="AF79" s="304"/>
      <c r="AG79" s="304"/>
      <c r="AH79" s="179">
        <f>+'Niv1Pub  '!AH80+'Niv1Privé '!AH80</f>
        <v>981</v>
      </c>
      <c r="AI79" s="179">
        <f>+'Niv1Pub  '!AI80+'Niv1Privé '!AI80</f>
        <v>902</v>
      </c>
      <c r="AJ79" s="179">
        <f>+'Niv1Pub  '!AJ80+'Niv1Privé '!AJ80</f>
        <v>79</v>
      </c>
      <c r="AK79" s="179">
        <f>+'Niv1Pub  '!AK80+'Niv1Privé '!AK80</f>
        <v>534</v>
      </c>
      <c r="AL79" s="179">
        <f>+'Niv1Pub  '!AL80+'Niv1Privé '!AL80</f>
        <v>53</v>
      </c>
      <c r="AM79" s="179">
        <f>+'Niv1Pub  '!AM80+'Niv1Privé '!AM80</f>
        <v>220</v>
      </c>
      <c r="AN79" s="179">
        <f>+'Niv1Pub  '!AN80+'Niv1Privé '!AN80</f>
        <v>133</v>
      </c>
      <c r="AO79" s="179">
        <f>+'Niv1Pub  '!AO80+'Niv1Privé '!AO80</f>
        <v>940</v>
      </c>
      <c r="AP79" s="179">
        <f>+'Niv1Pub  '!AP80+'Niv1Privé '!AP80</f>
        <v>62</v>
      </c>
      <c r="AQ79" s="179">
        <f>+'Niv1Pub  '!AQ80+'Niv1Privé '!AQ80</f>
        <v>332</v>
      </c>
      <c r="AR79" s="179">
        <f>+'Niv1Pub  '!AR80+'Niv1Privé '!AR80</f>
        <v>330</v>
      </c>
      <c r="AS79" s="179">
        <f>+'Niv1Pub  '!AS80+'Niv1Privé '!AS80</f>
        <v>2</v>
      </c>
    </row>
    <row r="80" spans="1:45" ht="14.25" customHeight="1" x14ac:dyDescent="0.3">
      <c r="A80" s="18" t="s">
        <v>142</v>
      </c>
      <c r="B80" s="179">
        <f>+'Niv1Pub  '!B81+'Niv1Privé '!B81</f>
        <v>7084</v>
      </c>
      <c r="C80" s="179">
        <f>+'Niv1Pub  '!C81+'Niv1Privé '!C81</f>
        <v>3404</v>
      </c>
      <c r="D80" s="179">
        <f>+'Niv1Pub  '!D81+'Niv1Privé '!D81</f>
        <v>3671</v>
      </c>
      <c r="E80" s="179">
        <f>+'Niv1Pub  '!E81+'Niv1Privé '!E81</f>
        <v>1776</v>
      </c>
      <c r="F80" s="179">
        <f>+'Niv1Pub  '!F81+'Niv1Privé '!F81</f>
        <v>3129</v>
      </c>
      <c r="G80" s="179">
        <f>+'Niv1Pub  '!G81+'Niv1Privé '!G81</f>
        <v>1566</v>
      </c>
      <c r="H80" s="179">
        <f>+'Niv1Pub  '!H81+'Niv1Privé '!H81</f>
        <v>2091</v>
      </c>
      <c r="I80" s="179">
        <f>+'Niv1Pub  '!I81+'Niv1Privé '!I81</f>
        <v>1077</v>
      </c>
      <c r="J80" s="179">
        <f>+'Niv1Pub  '!J81+'Niv1Privé '!J81</f>
        <v>1665</v>
      </c>
      <c r="K80" s="179">
        <f>+'Niv1Pub  '!K81+'Niv1Privé '!K81</f>
        <v>948</v>
      </c>
      <c r="L80" s="178">
        <f t="shared" si="20"/>
        <v>17640</v>
      </c>
      <c r="M80" s="178">
        <f t="shared" si="20"/>
        <v>8771</v>
      </c>
      <c r="N80" s="18" t="s">
        <v>142</v>
      </c>
      <c r="O80" s="179">
        <f>+'Niv1Pub  '!O81+'Niv1Privé '!O81</f>
        <v>2563</v>
      </c>
      <c r="P80" s="179">
        <f>+'Niv1Pub  '!P81+'Niv1Privé '!P81</f>
        <v>1175</v>
      </c>
      <c r="Q80" s="179">
        <f>+'Niv1Pub  '!Q81+'Niv1Privé '!Q81</f>
        <v>877</v>
      </c>
      <c r="R80" s="179">
        <f>+'Niv1Pub  '!R81+'Niv1Privé '!R81</f>
        <v>368</v>
      </c>
      <c r="S80" s="179">
        <f>+'Niv1Pub  '!S81+'Niv1Privé '!S81</f>
        <v>913</v>
      </c>
      <c r="T80" s="179">
        <f>+'Niv1Pub  '!T81+'Niv1Privé '!T81</f>
        <v>421</v>
      </c>
      <c r="U80" s="179">
        <f>+'Niv1Pub  '!U81+'Niv1Privé '!U81</f>
        <v>456</v>
      </c>
      <c r="V80" s="179">
        <f>+'Niv1Pub  '!V81+'Niv1Privé '!V81</f>
        <v>227</v>
      </c>
      <c r="W80" s="179">
        <f>+'Niv1Pub  '!W81+'Niv1Privé '!W81</f>
        <v>366</v>
      </c>
      <c r="X80" s="179">
        <f>+'Niv1Pub  '!X81+'Niv1Privé '!X81</f>
        <v>224</v>
      </c>
      <c r="Y80" s="172">
        <f t="shared" si="19"/>
        <v>5175</v>
      </c>
      <c r="Z80" s="172">
        <f t="shared" si="19"/>
        <v>2415</v>
      </c>
      <c r="AA80" s="18" t="s">
        <v>142</v>
      </c>
      <c r="AB80" s="304"/>
      <c r="AC80" s="304"/>
      <c r="AD80" s="304"/>
      <c r="AE80" s="304"/>
      <c r="AF80" s="304"/>
      <c r="AG80" s="304"/>
      <c r="AH80" s="179">
        <f>+'Niv1Pub  '!AH81+'Niv1Privé '!AH81</f>
        <v>459</v>
      </c>
      <c r="AI80" s="179">
        <f>+'Niv1Pub  '!AI81+'Niv1Privé '!AI81</f>
        <v>415</v>
      </c>
      <c r="AJ80" s="179">
        <f>+'Niv1Pub  '!AJ81+'Niv1Privé '!AJ81</f>
        <v>44</v>
      </c>
      <c r="AK80" s="179">
        <f>+'Niv1Pub  '!AK81+'Niv1Privé '!AK81</f>
        <v>237</v>
      </c>
      <c r="AL80" s="179">
        <f>+'Niv1Pub  '!AL81+'Niv1Privé '!AL81</f>
        <v>80</v>
      </c>
      <c r="AM80" s="179">
        <f>+'Niv1Pub  '!AM81+'Niv1Privé '!AM81</f>
        <v>54</v>
      </c>
      <c r="AN80" s="179">
        <f>+'Niv1Pub  '!AN81+'Niv1Privé '!AN81</f>
        <v>56</v>
      </c>
      <c r="AO80" s="179">
        <f>+'Niv1Pub  '!AO81+'Niv1Privé '!AO81</f>
        <v>427</v>
      </c>
      <c r="AP80" s="179">
        <f>+'Niv1Pub  '!AP81+'Niv1Privé '!AP81</f>
        <v>4</v>
      </c>
      <c r="AQ80" s="179">
        <f>+'Niv1Pub  '!AQ81+'Niv1Privé '!AQ81</f>
        <v>137</v>
      </c>
      <c r="AR80" s="179">
        <f>+'Niv1Pub  '!AR81+'Niv1Privé '!AR81</f>
        <v>137</v>
      </c>
      <c r="AS80" s="179">
        <f>+'Niv1Pub  '!AS81+'Niv1Privé '!AS81</f>
        <v>0</v>
      </c>
    </row>
    <row r="81" spans="1:45" ht="14.25" customHeight="1" x14ac:dyDescent="0.3">
      <c r="A81" s="18" t="s">
        <v>143</v>
      </c>
      <c r="B81" s="179">
        <f>+'Niv1Pub  '!B82+'Niv1Privé '!B82</f>
        <v>26049</v>
      </c>
      <c r="C81" s="179">
        <f>+'Niv1Pub  '!C82+'Niv1Privé '!C82</f>
        <v>12587</v>
      </c>
      <c r="D81" s="179">
        <f>+'Niv1Pub  '!D82+'Niv1Privé '!D82</f>
        <v>8522</v>
      </c>
      <c r="E81" s="179">
        <f>+'Niv1Pub  '!E82+'Niv1Privé '!E82</f>
        <v>3930</v>
      </c>
      <c r="F81" s="179">
        <f>+'Niv1Pub  '!F82+'Niv1Privé '!F82</f>
        <v>5301</v>
      </c>
      <c r="G81" s="179">
        <f>+'Niv1Pub  '!G82+'Niv1Privé '!G82</f>
        <v>2441</v>
      </c>
      <c r="H81" s="179">
        <f>+'Niv1Pub  '!H82+'Niv1Privé '!H82</f>
        <v>3087</v>
      </c>
      <c r="I81" s="179">
        <f>+'Niv1Pub  '!I82+'Niv1Privé '!I82</f>
        <v>1305</v>
      </c>
      <c r="J81" s="179">
        <f>+'Niv1Pub  '!J82+'Niv1Privé '!J82</f>
        <v>1647</v>
      </c>
      <c r="K81" s="179">
        <f>+'Niv1Pub  '!K82+'Niv1Privé '!K82</f>
        <v>716</v>
      </c>
      <c r="L81" s="178">
        <f t="shared" si="20"/>
        <v>44606</v>
      </c>
      <c r="M81" s="178">
        <f t="shared" si="20"/>
        <v>20979</v>
      </c>
      <c r="N81" s="18" t="s">
        <v>143</v>
      </c>
      <c r="O81" s="179">
        <f>+'Niv1Pub  '!O82+'Niv1Privé '!O82</f>
        <v>9774</v>
      </c>
      <c r="P81" s="179">
        <f>+'Niv1Pub  '!P82+'Niv1Privé '!P82</f>
        <v>4754</v>
      </c>
      <c r="Q81" s="179">
        <f>+'Niv1Pub  '!Q82+'Niv1Privé '!Q82</f>
        <v>2697</v>
      </c>
      <c r="R81" s="179">
        <f>+'Niv1Pub  '!R82+'Niv1Privé '!R82</f>
        <v>1226</v>
      </c>
      <c r="S81" s="179">
        <f>+'Niv1Pub  '!S82+'Niv1Privé '!S82</f>
        <v>1778</v>
      </c>
      <c r="T81" s="179">
        <f>+'Niv1Pub  '!T82+'Niv1Privé '!T82</f>
        <v>846</v>
      </c>
      <c r="U81" s="179">
        <f>+'Niv1Pub  '!U82+'Niv1Privé '!U82</f>
        <v>949</v>
      </c>
      <c r="V81" s="179">
        <f>+'Niv1Pub  '!V82+'Niv1Privé '!V82</f>
        <v>431</v>
      </c>
      <c r="W81" s="179">
        <f>+'Niv1Pub  '!W82+'Niv1Privé '!W82</f>
        <v>553</v>
      </c>
      <c r="X81" s="179">
        <f>+'Niv1Pub  '!X82+'Niv1Privé '!X82</f>
        <v>232</v>
      </c>
      <c r="Y81" s="172">
        <f t="shared" si="19"/>
        <v>15751</v>
      </c>
      <c r="Z81" s="172">
        <f t="shared" si="19"/>
        <v>7489</v>
      </c>
      <c r="AA81" s="18" t="s">
        <v>143</v>
      </c>
      <c r="AB81" s="304"/>
      <c r="AC81" s="304"/>
      <c r="AD81" s="304"/>
      <c r="AE81" s="304"/>
      <c r="AF81" s="304"/>
      <c r="AG81" s="304"/>
      <c r="AH81" s="179">
        <f>+'Niv1Pub  '!AH82+'Niv1Privé '!AH82</f>
        <v>826</v>
      </c>
      <c r="AI81" s="179">
        <f>+'Niv1Pub  '!AI82+'Niv1Privé '!AI82</f>
        <v>765</v>
      </c>
      <c r="AJ81" s="179">
        <f>+'Niv1Pub  '!AJ82+'Niv1Privé '!AJ82</f>
        <v>61</v>
      </c>
      <c r="AK81" s="179">
        <f>+'Niv1Pub  '!AK82+'Niv1Privé '!AK82</f>
        <v>470</v>
      </c>
      <c r="AL81" s="179">
        <f>+'Niv1Pub  '!AL82+'Niv1Privé '!AL82</f>
        <v>104</v>
      </c>
      <c r="AM81" s="179">
        <f>+'Niv1Pub  '!AM82+'Niv1Privé '!AM82</f>
        <v>143</v>
      </c>
      <c r="AN81" s="179">
        <f>+'Niv1Pub  '!AN82+'Niv1Privé '!AN82</f>
        <v>97</v>
      </c>
      <c r="AO81" s="179">
        <f>+'Niv1Pub  '!AO82+'Niv1Privé '!AO82</f>
        <v>814</v>
      </c>
      <c r="AP81" s="179">
        <f>+'Niv1Pub  '!AP82+'Niv1Privé '!AP82</f>
        <v>18</v>
      </c>
      <c r="AQ81" s="179">
        <f>+'Niv1Pub  '!AQ82+'Niv1Privé '!AQ82</f>
        <v>383</v>
      </c>
      <c r="AR81" s="179">
        <f>+'Niv1Pub  '!AR82+'Niv1Privé '!AR82</f>
        <v>358</v>
      </c>
      <c r="AS81" s="179">
        <f>+'Niv1Pub  '!AS82+'Niv1Privé '!AS82</f>
        <v>25</v>
      </c>
    </row>
    <row r="82" spans="1:45" ht="14.25" customHeight="1" x14ac:dyDescent="0.3">
      <c r="A82" s="18" t="s">
        <v>144</v>
      </c>
      <c r="B82" s="179">
        <f>+'Niv1Pub  '!B83</f>
        <v>4001</v>
      </c>
      <c r="C82" s="179">
        <f>+'Niv1Pub  '!C83</f>
        <v>1905</v>
      </c>
      <c r="D82" s="179">
        <f>+'Niv1Pub  '!D83</f>
        <v>1526</v>
      </c>
      <c r="E82" s="179">
        <f>+'Niv1Pub  '!E83</f>
        <v>670</v>
      </c>
      <c r="F82" s="179">
        <f>+'Niv1Pub  '!F83</f>
        <v>1064</v>
      </c>
      <c r="G82" s="179">
        <f>+'Niv1Pub  '!G83</f>
        <v>405</v>
      </c>
      <c r="H82" s="179">
        <f>+'Niv1Pub  '!H83</f>
        <v>468</v>
      </c>
      <c r="I82" s="179">
        <f>+'Niv1Pub  '!I83</f>
        <v>172</v>
      </c>
      <c r="J82" s="179">
        <f>+'Niv1Pub  '!J83</f>
        <v>316</v>
      </c>
      <c r="K82" s="179">
        <f>+'Niv1Pub  '!K83</f>
        <v>112</v>
      </c>
      <c r="L82" s="178">
        <f t="shared" si="20"/>
        <v>7375</v>
      </c>
      <c r="M82" s="178">
        <f t="shared" si="20"/>
        <v>3264</v>
      </c>
      <c r="N82" s="18" t="s">
        <v>144</v>
      </c>
      <c r="O82" s="179">
        <f>+'Niv1Pub  '!O83</f>
        <v>2227</v>
      </c>
      <c r="P82" s="179">
        <f>+'Niv1Pub  '!P83</f>
        <v>1094</v>
      </c>
      <c r="Q82" s="179">
        <f>+'Niv1Pub  '!Q83</f>
        <v>382</v>
      </c>
      <c r="R82" s="179">
        <f>+'Niv1Pub  '!R83</f>
        <v>171</v>
      </c>
      <c r="S82" s="179">
        <f>+'Niv1Pub  '!S83</f>
        <v>277</v>
      </c>
      <c r="T82" s="179">
        <f>+'Niv1Pub  '!T83</f>
        <v>103</v>
      </c>
      <c r="U82" s="179">
        <f>+'Niv1Pub  '!U83</f>
        <v>88</v>
      </c>
      <c r="V82" s="179">
        <f>+'Niv1Pub  '!V83</f>
        <v>36</v>
      </c>
      <c r="W82" s="179">
        <f>+'Niv1Pub  '!W83</f>
        <v>42</v>
      </c>
      <c r="X82" s="179">
        <f>+'Niv1Pub  '!X83</f>
        <v>8</v>
      </c>
      <c r="Y82" s="172">
        <f t="shared" si="19"/>
        <v>3016</v>
      </c>
      <c r="Z82" s="172">
        <f t="shared" si="19"/>
        <v>1412</v>
      </c>
      <c r="AA82" s="18" t="s">
        <v>144</v>
      </c>
      <c r="AB82" s="304"/>
      <c r="AC82" s="304"/>
      <c r="AD82" s="304"/>
      <c r="AE82" s="304"/>
      <c r="AF82" s="304"/>
      <c r="AG82" s="304"/>
      <c r="AH82" s="179">
        <f>+'Niv1Pub  '!AH83</f>
        <v>124</v>
      </c>
      <c r="AI82" s="179">
        <f>+'Niv1Pub  '!AI83</f>
        <v>112</v>
      </c>
      <c r="AJ82" s="179">
        <f>+'Niv1Pub  '!AJ83</f>
        <v>12</v>
      </c>
      <c r="AK82" s="179">
        <f>+'Niv1Pub  '!AK83</f>
        <v>104</v>
      </c>
      <c r="AL82" s="179">
        <f>+'Niv1Pub  '!AL83</f>
        <v>62</v>
      </c>
      <c r="AM82" s="179">
        <f>+'Niv1Pub  '!AM83</f>
        <v>0</v>
      </c>
      <c r="AN82" s="179">
        <f>+'Niv1Pub  '!AN83</f>
        <v>0</v>
      </c>
      <c r="AO82" s="179">
        <f>+'Niv1Pub  '!AO83</f>
        <v>166</v>
      </c>
      <c r="AP82" s="179">
        <f>+'Niv1Pub  '!AP83</f>
        <v>1</v>
      </c>
      <c r="AQ82" s="179">
        <f>+'Niv1Pub  '!AQ83</f>
        <v>63</v>
      </c>
      <c r="AR82" s="179">
        <f>+'Niv1Pub  '!AR83</f>
        <v>54</v>
      </c>
      <c r="AS82" s="179">
        <f>+'Niv1Pub  '!AS83</f>
        <v>9</v>
      </c>
    </row>
    <row r="83" spans="1:45" ht="14.25" customHeight="1" x14ac:dyDescent="0.3">
      <c r="A83" s="18" t="s">
        <v>145</v>
      </c>
      <c r="B83" s="179">
        <f>+'Niv1Pub  '!B84+'Niv1Privé '!B84</f>
        <v>29949</v>
      </c>
      <c r="C83" s="179">
        <f>+'Niv1Pub  '!C84+'Niv1Privé '!C84</f>
        <v>14470</v>
      </c>
      <c r="D83" s="179">
        <f>+'Niv1Pub  '!D84+'Niv1Privé '!D84</f>
        <v>8576</v>
      </c>
      <c r="E83" s="179">
        <f>+'Niv1Pub  '!E84+'Niv1Privé '!E84</f>
        <v>3928</v>
      </c>
      <c r="F83" s="179">
        <f>+'Niv1Pub  '!F84+'Niv1Privé '!F84</f>
        <v>4622</v>
      </c>
      <c r="G83" s="179">
        <f>+'Niv1Pub  '!G84+'Niv1Privé '!G84</f>
        <v>2071</v>
      </c>
      <c r="H83" s="179">
        <f>+'Niv1Pub  '!H84+'Niv1Privé '!H84</f>
        <v>2233</v>
      </c>
      <c r="I83" s="179">
        <f>+'Niv1Pub  '!I84+'Niv1Privé '!I84</f>
        <v>995</v>
      </c>
      <c r="J83" s="179">
        <f>+'Niv1Pub  '!J84+'Niv1Privé '!J84</f>
        <v>1697</v>
      </c>
      <c r="K83" s="179">
        <f>+'Niv1Pub  '!K84+'Niv1Privé '!K84</f>
        <v>731</v>
      </c>
      <c r="L83" s="178">
        <f t="shared" si="20"/>
        <v>47077</v>
      </c>
      <c r="M83" s="178">
        <f t="shared" si="20"/>
        <v>22195</v>
      </c>
      <c r="N83" s="18" t="s">
        <v>145</v>
      </c>
      <c r="O83" s="179">
        <f>+'Niv1Pub  '!O84+'Niv1Privé '!O84</f>
        <v>15049</v>
      </c>
      <c r="P83" s="179">
        <f>+'Niv1Pub  '!P84+'Niv1Privé '!P84</f>
        <v>7217</v>
      </c>
      <c r="Q83" s="179">
        <f>+'Niv1Pub  '!Q84+'Niv1Privé '!Q84</f>
        <v>2473</v>
      </c>
      <c r="R83" s="179">
        <f>+'Niv1Pub  '!R84+'Niv1Privé '!R84</f>
        <v>1159</v>
      </c>
      <c r="S83" s="179">
        <f>+'Niv1Pub  '!S84+'Niv1Privé '!S84</f>
        <v>1778</v>
      </c>
      <c r="T83" s="179">
        <f>+'Niv1Pub  '!T84+'Niv1Privé '!T84</f>
        <v>776</v>
      </c>
      <c r="U83" s="179">
        <f>+'Niv1Pub  '!U84+'Niv1Privé '!U84</f>
        <v>707</v>
      </c>
      <c r="V83" s="179">
        <f>+'Niv1Pub  '!V84+'Niv1Privé '!V84</f>
        <v>321</v>
      </c>
      <c r="W83" s="179">
        <f>+'Niv1Pub  '!W84+'Niv1Privé '!W84</f>
        <v>674</v>
      </c>
      <c r="X83" s="179">
        <f>+'Niv1Pub  '!X84+'Niv1Privé '!X84</f>
        <v>300</v>
      </c>
      <c r="Y83" s="172">
        <f t="shared" si="19"/>
        <v>20681</v>
      </c>
      <c r="Z83" s="172">
        <f t="shared" si="19"/>
        <v>9773</v>
      </c>
      <c r="AA83" s="18" t="s">
        <v>145</v>
      </c>
      <c r="AB83" s="304"/>
      <c r="AC83" s="304"/>
      <c r="AD83" s="304"/>
      <c r="AE83" s="304"/>
      <c r="AF83" s="304"/>
      <c r="AG83" s="304"/>
      <c r="AH83" s="179">
        <f>+'Niv1Pub  '!AH84+'Niv1Privé '!AH84</f>
        <v>580</v>
      </c>
      <c r="AI83" s="179">
        <f>+'Niv1Pub  '!AI84+'Niv1Privé '!AI84</f>
        <v>483</v>
      </c>
      <c r="AJ83" s="179">
        <f>+'Niv1Pub  '!AJ84+'Niv1Privé '!AJ84</f>
        <v>97</v>
      </c>
      <c r="AK83" s="179">
        <f>+'Niv1Pub  '!AK84+'Niv1Privé '!AK84</f>
        <v>331</v>
      </c>
      <c r="AL83" s="179">
        <f>+'Niv1Pub  '!AL84+'Niv1Privé '!AL84</f>
        <v>168</v>
      </c>
      <c r="AM83" s="179">
        <f>+'Niv1Pub  '!AM84+'Niv1Privé '!AM84</f>
        <v>2</v>
      </c>
      <c r="AN83" s="179">
        <f>+'Niv1Pub  '!AN84+'Niv1Privé '!AN84</f>
        <v>43</v>
      </c>
      <c r="AO83" s="179">
        <f>+'Niv1Pub  '!AO84+'Niv1Privé '!AO84</f>
        <v>544</v>
      </c>
      <c r="AP83" s="179">
        <f>+'Niv1Pub  '!AP84+'Niv1Privé '!AP84</f>
        <v>1</v>
      </c>
      <c r="AQ83" s="179">
        <f>+'Niv1Pub  '!AQ84+'Niv1Privé '!AQ84</f>
        <v>289</v>
      </c>
      <c r="AR83" s="179">
        <f>+'Niv1Pub  '!AR84+'Niv1Privé '!AR84</f>
        <v>279</v>
      </c>
      <c r="AS83" s="179">
        <f>+'Niv1Pub  '!AS84+'Niv1Privé '!AS84</f>
        <v>10</v>
      </c>
    </row>
    <row r="84" spans="1:45" ht="14.25" customHeight="1" x14ac:dyDescent="0.3">
      <c r="A84" s="18" t="s">
        <v>146</v>
      </c>
      <c r="B84" s="179">
        <f>+'Niv1Pub  '!B85+'Niv1Privé '!B85</f>
        <v>27677</v>
      </c>
      <c r="C84" s="179">
        <f>+'Niv1Pub  '!C85+'Niv1Privé '!C85</f>
        <v>13223</v>
      </c>
      <c r="D84" s="179">
        <f>+'Niv1Pub  '!D85+'Niv1Privé '!D85</f>
        <v>8989</v>
      </c>
      <c r="E84" s="179">
        <f>+'Niv1Pub  '!E85+'Niv1Privé '!E85</f>
        <v>3973</v>
      </c>
      <c r="F84" s="179">
        <f>+'Niv1Pub  '!F85+'Niv1Privé '!F85</f>
        <v>6382</v>
      </c>
      <c r="G84" s="179">
        <f>+'Niv1Pub  '!G85+'Niv1Privé '!G85</f>
        <v>2719</v>
      </c>
      <c r="H84" s="179">
        <f>+'Niv1Pub  '!H85+'Niv1Privé '!H85</f>
        <v>3333</v>
      </c>
      <c r="I84" s="179">
        <f>+'Niv1Pub  '!I85+'Niv1Privé '!I85</f>
        <v>1343</v>
      </c>
      <c r="J84" s="179">
        <f>+'Niv1Pub  '!J85+'Niv1Privé '!J85</f>
        <v>2166</v>
      </c>
      <c r="K84" s="179">
        <f>+'Niv1Pub  '!K85+'Niv1Privé '!K85</f>
        <v>774</v>
      </c>
      <c r="L84" s="178">
        <f t="shared" si="20"/>
        <v>48547</v>
      </c>
      <c r="M84" s="178">
        <f t="shared" si="20"/>
        <v>22032</v>
      </c>
      <c r="N84" s="18" t="s">
        <v>146</v>
      </c>
      <c r="O84" s="179">
        <f>+'Niv1Pub  '!O85+'Niv1Privé '!O85</f>
        <v>11464</v>
      </c>
      <c r="P84" s="179">
        <f>+'Niv1Pub  '!P85+'Niv1Privé '!P85</f>
        <v>5432</v>
      </c>
      <c r="Q84" s="179">
        <f>+'Niv1Pub  '!Q85+'Niv1Privé '!Q85</f>
        <v>2699</v>
      </c>
      <c r="R84" s="179">
        <f>+'Niv1Pub  '!R85+'Niv1Privé '!R85</f>
        <v>1264</v>
      </c>
      <c r="S84" s="179">
        <f>+'Niv1Pub  '!S85+'Niv1Privé '!S85</f>
        <v>2279</v>
      </c>
      <c r="T84" s="179">
        <f>+'Niv1Pub  '!T85+'Niv1Privé '!T85</f>
        <v>977</v>
      </c>
      <c r="U84" s="179">
        <f>+'Niv1Pub  '!U85+'Niv1Privé '!U85</f>
        <v>911</v>
      </c>
      <c r="V84" s="179">
        <f>+'Niv1Pub  '!V85+'Niv1Privé '!V85</f>
        <v>348</v>
      </c>
      <c r="W84" s="179">
        <f>+'Niv1Pub  '!W85+'Niv1Privé '!W85</f>
        <v>585</v>
      </c>
      <c r="X84" s="179">
        <f>+'Niv1Pub  '!X85+'Niv1Privé '!X85</f>
        <v>183</v>
      </c>
      <c r="Y84" s="172">
        <f t="shared" si="19"/>
        <v>17938</v>
      </c>
      <c r="Z84" s="172">
        <f t="shared" si="19"/>
        <v>8204</v>
      </c>
      <c r="AA84" s="18" t="s">
        <v>146</v>
      </c>
      <c r="AB84" s="304"/>
      <c r="AC84" s="304"/>
      <c r="AD84" s="304"/>
      <c r="AE84" s="304"/>
      <c r="AF84" s="304"/>
      <c r="AG84" s="304"/>
      <c r="AH84" s="179">
        <f>+'Niv1Pub  '!AH85+'Niv1Privé '!AH85</f>
        <v>687</v>
      </c>
      <c r="AI84" s="179">
        <f>+'Niv1Pub  '!AI85+'Niv1Privé '!AI85</f>
        <v>612</v>
      </c>
      <c r="AJ84" s="179">
        <f>+'Niv1Pub  '!AJ85+'Niv1Privé '!AJ85</f>
        <v>75</v>
      </c>
      <c r="AK84" s="179">
        <f>+'Niv1Pub  '!AK85+'Niv1Privé '!AK85</f>
        <v>308</v>
      </c>
      <c r="AL84" s="179">
        <f>+'Niv1Pub  '!AL85+'Niv1Privé '!AL85</f>
        <v>229</v>
      </c>
      <c r="AM84" s="179">
        <f>+'Niv1Pub  '!AM85+'Niv1Privé '!AM85</f>
        <v>89</v>
      </c>
      <c r="AN84" s="179">
        <f>+'Niv1Pub  '!AN85+'Niv1Privé '!AN85</f>
        <v>37</v>
      </c>
      <c r="AO84" s="179">
        <f>+'Niv1Pub  '!AO85+'Niv1Privé '!AO85</f>
        <v>663</v>
      </c>
      <c r="AP84" s="179">
        <f>+'Niv1Pub  '!AP85+'Niv1Privé '!AP85</f>
        <v>10</v>
      </c>
      <c r="AQ84" s="179">
        <f>+'Niv1Pub  '!AQ85+'Niv1Privé '!AQ85</f>
        <v>264</v>
      </c>
      <c r="AR84" s="179">
        <f>+'Niv1Pub  '!AR85+'Niv1Privé '!AR85</f>
        <v>260</v>
      </c>
      <c r="AS84" s="179">
        <f>+'Niv1Pub  '!AS85+'Niv1Privé '!AS85</f>
        <v>4</v>
      </c>
    </row>
    <row r="85" spans="1:45" ht="14.25" customHeight="1" x14ac:dyDescent="0.3">
      <c r="A85" s="18" t="s">
        <v>147</v>
      </c>
      <c r="B85" s="179">
        <f>+'Niv1Pub  '!B86+'Niv1Privé '!B86</f>
        <v>10686</v>
      </c>
      <c r="C85" s="179">
        <f>+'Niv1Pub  '!C86+'Niv1Privé '!C86</f>
        <v>5216</v>
      </c>
      <c r="D85" s="179">
        <f>+'Niv1Pub  '!D86+'Niv1Privé '!D86</f>
        <v>5154</v>
      </c>
      <c r="E85" s="179">
        <f>+'Niv1Pub  '!E86+'Niv1Privé '!E86</f>
        <v>2494</v>
      </c>
      <c r="F85" s="179">
        <f>+'Niv1Pub  '!F86+'Niv1Privé '!F86</f>
        <v>4270</v>
      </c>
      <c r="G85" s="179">
        <f>+'Niv1Pub  '!G86+'Niv1Privé '!G86</f>
        <v>2050</v>
      </c>
      <c r="H85" s="179">
        <f>+'Niv1Pub  '!H86+'Niv1Privé '!H86</f>
        <v>2832</v>
      </c>
      <c r="I85" s="179">
        <f>+'Niv1Pub  '!I86+'Niv1Privé '!I86</f>
        <v>1350</v>
      </c>
      <c r="J85" s="179">
        <f>+'Niv1Pub  '!J86+'Niv1Privé '!J86</f>
        <v>2285</v>
      </c>
      <c r="K85" s="179">
        <f>+'Niv1Pub  '!K86+'Niv1Privé '!K86</f>
        <v>982</v>
      </c>
      <c r="L85" s="178">
        <f t="shared" si="20"/>
        <v>25227</v>
      </c>
      <c r="M85" s="178">
        <f t="shared" si="20"/>
        <v>12092</v>
      </c>
      <c r="N85" s="18" t="s">
        <v>147</v>
      </c>
      <c r="O85" s="179">
        <f>+'Niv1Pub  '!O86+'Niv1Privé '!O86</f>
        <v>4285</v>
      </c>
      <c r="P85" s="179">
        <f>+'Niv1Pub  '!P86+'Niv1Privé '!P86</f>
        <v>2039</v>
      </c>
      <c r="Q85" s="179">
        <f>+'Niv1Pub  '!Q86+'Niv1Privé '!Q86</f>
        <v>1768</v>
      </c>
      <c r="R85" s="179">
        <f>+'Niv1Pub  '!R86+'Niv1Privé '!R86</f>
        <v>855</v>
      </c>
      <c r="S85" s="179">
        <f>+'Niv1Pub  '!S86+'Niv1Privé '!S86</f>
        <v>1482</v>
      </c>
      <c r="T85" s="179">
        <f>+'Niv1Pub  '!T86+'Niv1Privé '!T86</f>
        <v>682</v>
      </c>
      <c r="U85" s="179">
        <f>+'Niv1Pub  '!U86+'Niv1Privé '!U86</f>
        <v>842</v>
      </c>
      <c r="V85" s="179">
        <f>+'Niv1Pub  '!V86+'Niv1Privé '!V86</f>
        <v>391</v>
      </c>
      <c r="W85" s="179">
        <f>+'Niv1Pub  '!W86+'Niv1Privé '!W86</f>
        <v>885</v>
      </c>
      <c r="X85" s="179">
        <f>+'Niv1Pub  '!X86+'Niv1Privé '!X86</f>
        <v>384</v>
      </c>
      <c r="Y85" s="172">
        <f t="shared" si="19"/>
        <v>9262</v>
      </c>
      <c r="Z85" s="172">
        <f t="shared" si="19"/>
        <v>4351</v>
      </c>
      <c r="AA85" s="18" t="s">
        <v>147</v>
      </c>
      <c r="AB85" s="304"/>
      <c r="AC85" s="304"/>
      <c r="AD85" s="304"/>
      <c r="AE85" s="304"/>
      <c r="AF85" s="304"/>
      <c r="AG85" s="304"/>
      <c r="AH85" s="179">
        <f>+'Niv1Pub  '!AH86+'Niv1Privé '!AH86</f>
        <v>584</v>
      </c>
      <c r="AI85" s="179">
        <f>+'Niv1Pub  '!AI86+'Niv1Privé '!AI86</f>
        <v>558</v>
      </c>
      <c r="AJ85" s="179">
        <f>+'Niv1Pub  '!AJ86+'Niv1Privé '!AJ86</f>
        <v>26</v>
      </c>
      <c r="AK85" s="179">
        <f>+'Niv1Pub  '!AK86+'Niv1Privé '!AK86</f>
        <v>321</v>
      </c>
      <c r="AL85" s="179">
        <f>+'Niv1Pub  '!AL86+'Niv1Privé '!AL86</f>
        <v>9</v>
      </c>
      <c r="AM85" s="179">
        <f>+'Niv1Pub  '!AM86+'Niv1Privé '!AM86</f>
        <v>139</v>
      </c>
      <c r="AN85" s="179">
        <f>+'Niv1Pub  '!AN86+'Niv1Privé '!AN86</f>
        <v>96</v>
      </c>
      <c r="AO85" s="179">
        <f>+'Niv1Pub  '!AO86+'Niv1Privé '!AO86</f>
        <v>565</v>
      </c>
      <c r="AP85" s="179">
        <f>+'Niv1Pub  '!AP86+'Niv1Privé '!AP86</f>
        <v>21</v>
      </c>
      <c r="AQ85" s="179">
        <f>+'Niv1Pub  '!AQ86+'Niv1Privé '!AQ86</f>
        <v>165</v>
      </c>
      <c r="AR85" s="179">
        <f>+'Niv1Pub  '!AR86+'Niv1Privé '!AR86</f>
        <v>162</v>
      </c>
      <c r="AS85" s="179">
        <f>+'Niv1Pub  '!AS86+'Niv1Privé '!AS86</f>
        <v>3</v>
      </c>
    </row>
    <row r="86" spans="1:45" ht="14.25" customHeight="1" x14ac:dyDescent="0.3">
      <c r="A86" s="18" t="s">
        <v>148</v>
      </c>
      <c r="B86" s="179">
        <f>+'Niv1Pub  '!B87+'Niv1Privé '!B87</f>
        <v>11515</v>
      </c>
      <c r="C86" s="179">
        <f>+'Niv1Pub  '!C87+'Niv1Privé '!C87</f>
        <v>5507</v>
      </c>
      <c r="D86" s="179">
        <f>+'Niv1Pub  '!D87+'Niv1Privé '!D87</f>
        <v>2959</v>
      </c>
      <c r="E86" s="179">
        <f>+'Niv1Pub  '!E87+'Niv1Privé '!E87</f>
        <v>1405</v>
      </c>
      <c r="F86" s="179">
        <f>+'Niv1Pub  '!F87+'Niv1Privé '!F87</f>
        <v>1823</v>
      </c>
      <c r="G86" s="179">
        <f>+'Niv1Pub  '!G87+'Niv1Privé '!G87</f>
        <v>775</v>
      </c>
      <c r="H86" s="179">
        <f>+'Niv1Pub  '!H87+'Niv1Privé '!H87</f>
        <v>774</v>
      </c>
      <c r="I86" s="179">
        <f>+'Niv1Pub  '!I87+'Niv1Privé '!I87</f>
        <v>287</v>
      </c>
      <c r="J86" s="179">
        <f>+'Niv1Pub  '!J87+'Niv1Privé '!J87</f>
        <v>523</v>
      </c>
      <c r="K86" s="179">
        <f>+'Niv1Pub  '!K87+'Niv1Privé '!K87</f>
        <v>200</v>
      </c>
      <c r="L86" s="178">
        <f t="shared" si="20"/>
        <v>17594</v>
      </c>
      <c r="M86" s="178">
        <f t="shared" si="20"/>
        <v>8174</v>
      </c>
      <c r="N86" s="18" t="s">
        <v>148</v>
      </c>
      <c r="O86" s="179">
        <f>+'Niv1Pub  '!O87+'Niv1Privé '!O87</f>
        <v>6169</v>
      </c>
      <c r="P86" s="179">
        <f>+'Niv1Pub  '!P87+'Niv1Privé '!P87</f>
        <v>2879</v>
      </c>
      <c r="Q86" s="179">
        <f>+'Niv1Pub  '!Q87+'Niv1Privé '!Q87</f>
        <v>1181</v>
      </c>
      <c r="R86" s="179">
        <f>+'Niv1Pub  '!R87+'Niv1Privé '!R87</f>
        <v>580</v>
      </c>
      <c r="S86" s="179">
        <f>+'Niv1Pub  '!S87+'Niv1Privé '!S87</f>
        <v>665</v>
      </c>
      <c r="T86" s="179">
        <f>+'Niv1Pub  '!T87+'Niv1Privé '!T87</f>
        <v>274</v>
      </c>
      <c r="U86" s="179">
        <f>+'Niv1Pub  '!U87+'Niv1Privé '!U87</f>
        <v>201</v>
      </c>
      <c r="V86" s="179">
        <f>+'Niv1Pub  '!V87+'Niv1Privé '!V87</f>
        <v>80</v>
      </c>
      <c r="W86" s="179">
        <f>+'Niv1Pub  '!W87+'Niv1Privé '!W87</f>
        <v>172</v>
      </c>
      <c r="X86" s="179">
        <f>+'Niv1Pub  '!X87+'Niv1Privé '!X87</f>
        <v>65</v>
      </c>
      <c r="Y86" s="172">
        <f t="shared" si="19"/>
        <v>8388</v>
      </c>
      <c r="Z86" s="172">
        <f t="shared" si="19"/>
        <v>3878</v>
      </c>
      <c r="AA86" s="18" t="s">
        <v>148</v>
      </c>
      <c r="AB86" s="304"/>
      <c r="AC86" s="304"/>
      <c r="AD86" s="304"/>
      <c r="AE86" s="304"/>
      <c r="AF86" s="304"/>
      <c r="AG86" s="304"/>
      <c r="AH86" s="179">
        <f>+'Niv1Pub  '!AH87+'Niv1Privé '!AH87</f>
        <v>287</v>
      </c>
      <c r="AI86" s="179">
        <f>+'Niv1Pub  '!AI87+'Niv1Privé '!AI87</f>
        <v>268</v>
      </c>
      <c r="AJ86" s="179">
        <f>+'Niv1Pub  '!AJ87+'Niv1Privé '!AJ87</f>
        <v>19</v>
      </c>
      <c r="AK86" s="179">
        <f>+'Niv1Pub  '!AK87+'Niv1Privé '!AK87</f>
        <v>164</v>
      </c>
      <c r="AL86" s="179">
        <f>+'Niv1Pub  '!AL87+'Niv1Privé '!AL87</f>
        <v>137</v>
      </c>
      <c r="AM86" s="179">
        <f>+'Niv1Pub  '!AM87+'Niv1Privé '!AM87</f>
        <v>3</v>
      </c>
      <c r="AN86" s="179">
        <f>+'Niv1Pub  '!AN87+'Niv1Privé '!AN87</f>
        <v>0</v>
      </c>
      <c r="AO86" s="179">
        <f>+'Niv1Pub  '!AO87+'Niv1Privé '!AO87</f>
        <v>304</v>
      </c>
      <c r="AP86" s="179">
        <f>+'Niv1Pub  '!AP87+'Niv1Privé '!AP87</f>
        <v>1</v>
      </c>
      <c r="AQ86" s="179">
        <f>+'Niv1Pub  '!AQ87+'Niv1Privé '!AQ87</f>
        <v>155</v>
      </c>
      <c r="AR86" s="179">
        <f>+'Niv1Pub  '!AR87+'Niv1Privé '!AR87</f>
        <v>143</v>
      </c>
      <c r="AS86" s="179">
        <f>+'Niv1Pub  '!AS87+'Niv1Privé '!AS87</f>
        <v>12</v>
      </c>
    </row>
    <row r="87" spans="1:45" ht="5.25" customHeight="1" x14ac:dyDescent="0.25">
      <c r="A87" s="119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19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30"/>
      <c r="AQ87" s="124"/>
      <c r="AR87" s="124"/>
      <c r="AS87" s="124"/>
    </row>
    <row r="88" spans="1:45" x14ac:dyDescent="0.25">
      <c r="A88" s="112" t="s">
        <v>228</v>
      </c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12" t="s">
        <v>233</v>
      </c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12" t="s">
        <v>234</v>
      </c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</row>
    <row r="89" spans="1:45" x14ac:dyDescent="0.25">
      <c r="A89" s="112" t="s">
        <v>11</v>
      </c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12" t="s">
        <v>11</v>
      </c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12" t="s">
        <v>26</v>
      </c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</row>
    <row r="90" spans="1:45" x14ac:dyDescent="0.25">
      <c r="A90" s="112" t="s">
        <v>149</v>
      </c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12" t="s">
        <v>149</v>
      </c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12" t="s">
        <v>149</v>
      </c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</row>
    <row r="91" spans="1:45" ht="9.75" customHeight="1" x14ac:dyDescent="0.25">
      <c r="E91" s="176"/>
      <c r="F91" s="176"/>
      <c r="G91" s="176"/>
      <c r="H91" s="176"/>
      <c r="I91" s="176"/>
      <c r="J91" s="176"/>
      <c r="K91" s="176"/>
      <c r="L91" s="176"/>
      <c r="M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</row>
    <row r="92" spans="1:45" x14ac:dyDescent="0.25">
      <c r="A92" s="115" t="s">
        <v>335</v>
      </c>
      <c r="B92" s="176"/>
      <c r="C92" s="176"/>
      <c r="D92" s="244"/>
      <c r="E92" s="176"/>
      <c r="F92" s="176"/>
      <c r="G92" s="245"/>
      <c r="H92" s="176"/>
      <c r="I92" s="176"/>
      <c r="J92" s="176" t="s">
        <v>229</v>
      </c>
      <c r="K92" s="176"/>
      <c r="L92" s="176"/>
      <c r="M92" s="176"/>
      <c r="N92" s="115" t="s">
        <v>335</v>
      </c>
      <c r="O92" s="176"/>
      <c r="P92" s="176"/>
      <c r="Q92" s="176"/>
      <c r="R92" s="176"/>
      <c r="S92" s="176"/>
      <c r="T92" s="176"/>
      <c r="U92" s="176"/>
      <c r="V92" s="176"/>
      <c r="W92" s="176" t="s">
        <v>229</v>
      </c>
      <c r="X92" s="176"/>
      <c r="Y92" s="176"/>
      <c r="Z92" s="176"/>
      <c r="AA92" s="115" t="s">
        <v>335</v>
      </c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O92" s="128"/>
      <c r="AP92" s="128"/>
      <c r="AR92" s="128" t="s">
        <v>229</v>
      </c>
    </row>
    <row r="93" spans="1:45" x14ac:dyDescent="0.25"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</row>
    <row r="94" spans="1:45" ht="18.75" customHeight="1" x14ac:dyDescent="0.35">
      <c r="A94" s="116"/>
      <c r="B94" s="41" t="s">
        <v>325</v>
      </c>
      <c r="C94" s="97"/>
      <c r="D94" s="41" t="s">
        <v>326</v>
      </c>
      <c r="E94" s="97"/>
      <c r="F94" s="41" t="s">
        <v>327</v>
      </c>
      <c r="G94" s="97"/>
      <c r="H94" s="41" t="s">
        <v>328</v>
      </c>
      <c r="I94" s="97"/>
      <c r="J94" s="41" t="s">
        <v>329</v>
      </c>
      <c r="K94" s="97"/>
      <c r="L94" s="41" t="s">
        <v>157</v>
      </c>
      <c r="M94" s="97"/>
      <c r="N94" s="116"/>
      <c r="O94" s="41" t="s">
        <v>325</v>
      </c>
      <c r="P94" s="97"/>
      <c r="Q94" s="41" t="s">
        <v>326</v>
      </c>
      <c r="R94" s="97"/>
      <c r="S94" s="41" t="s">
        <v>327</v>
      </c>
      <c r="T94" s="97"/>
      <c r="U94" s="41" t="s">
        <v>328</v>
      </c>
      <c r="V94" s="97"/>
      <c r="W94" s="41" t="s">
        <v>329</v>
      </c>
      <c r="X94" s="97"/>
      <c r="Y94" s="41" t="s">
        <v>157</v>
      </c>
      <c r="Z94" s="97"/>
      <c r="AA94" s="359"/>
      <c r="AB94" s="457" t="s">
        <v>164</v>
      </c>
      <c r="AC94" s="457"/>
      <c r="AD94" s="457"/>
      <c r="AE94" s="457"/>
      <c r="AF94" s="457"/>
      <c r="AG94" s="458"/>
      <c r="AH94" s="306" t="s">
        <v>7</v>
      </c>
      <c r="AI94" s="355"/>
      <c r="AJ94" s="118"/>
      <c r="AK94" s="306" t="s">
        <v>527</v>
      </c>
      <c r="AL94" s="360"/>
      <c r="AM94" s="118"/>
      <c r="AN94" s="247"/>
      <c r="AO94" s="117"/>
      <c r="AP94" s="361" t="s">
        <v>528</v>
      </c>
      <c r="AQ94" s="306" t="s">
        <v>529</v>
      </c>
      <c r="AR94" s="355"/>
      <c r="AS94" s="362"/>
    </row>
    <row r="95" spans="1:45" ht="32.25" customHeight="1" x14ac:dyDescent="0.3">
      <c r="A95" s="119" t="s">
        <v>21</v>
      </c>
      <c r="B95" s="44" t="s">
        <v>375</v>
      </c>
      <c r="C95" s="44" t="s">
        <v>330</v>
      </c>
      <c r="D95" s="44" t="s">
        <v>375</v>
      </c>
      <c r="E95" s="44" t="s">
        <v>330</v>
      </c>
      <c r="F95" s="44" t="s">
        <v>375</v>
      </c>
      <c r="G95" s="44" t="s">
        <v>330</v>
      </c>
      <c r="H95" s="44" t="s">
        <v>375</v>
      </c>
      <c r="I95" s="44" t="s">
        <v>330</v>
      </c>
      <c r="J95" s="44" t="s">
        <v>375</v>
      </c>
      <c r="K95" s="44" t="s">
        <v>330</v>
      </c>
      <c r="L95" s="44" t="s">
        <v>375</v>
      </c>
      <c r="M95" s="44" t="s">
        <v>330</v>
      </c>
      <c r="N95" s="119" t="s">
        <v>21</v>
      </c>
      <c r="O95" s="44" t="s">
        <v>375</v>
      </c>
      <c r="P95" s="44" t="s">
        <v>330</v>
      </c>
      <c r="Q95" s="44" t="s">
        <v>375</v>
      </c>
      <c r="R95" s="44" t="s">
        <v>330</v>
      </c>
      <c r="S95" s="44" t="s">
        <v>375</v>
      </c>
      <c r="T95" s="44" t="s">
        <v>330</v>
      </c>
      <c r="U95" s="44" t="s">
        <v>375</v>
      </c>
      <c r="V95" s="44" t="s">
        <v>330</v>
      </c>
      <c r="W95" s="44" t="s">
        <v>375</v>
      </c>
      <c r="X95" s="44" t="s">
        <v>330</v>
      </c>
      <c r="Y95" s="44" t="s">
        <v>375</v>
      </c>
      <c r="Z95" s="44" t="s">
        <v>330</v>
      </c>
      <c r="AA95" s="363" t="s">
        <v>21</v>
      </c>
      <c r="AB95" s="248" t="s">
        <v>530</v>
      </c>
      <c r="AC95" s="248" t="s">
        <v>531</v>
      </c>
      <c r="AD95" s="248" t="s">
        <v>532</v>
      </c>
      <c r="AE95" s="248" t="s">
        <v>533</v>
      </c>
      <c r="AF95" s="248" t="s">
        <v>534</v>
      </c>
      <c r="AG95" s="315" t="s">
        <v>324</v>
      </c>
      <c r="AH95" s="315" t="s">
        <v>535</v>
      </c>
      <c r="AI95" s="364" t="s">
        <v>536</v>
      </c>
      <c r="AJ95" s="364" t="s">
        <v>537</v>
      </c>
      <c r="AK95" s="365" t="s">
        <v>538</v>
      </c>
      <c r="AL95" s="253" t="s">
        <v>539</v>
      </c>
      <c r="AM95" s="253" t="s">
        <v>346</v>
      </c>
      <c r="AN95" s="253" t="s">
        <v>540</v>
      </c>
      <c r="AO95" s="366" t="s">
        <v>541</v>
      </c>
      <c r="AP95" s="367" t="s">
        <v>158</v>
      </c>
      <c r="AQ95" s="368" t="s">
        <v>175</v>
      </c>
      <c r="AR95" s="307" t="s">
        <v>170</v>
      </c>
      <c r="AS95" s="368" t="s">
        <v>176</v>
      </c>
    </row>
    <row r="96" spans="1:45" ht="9.75" customHeight="1" x14ac:dyDescent="0.25">
      <c r="A96" s="95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95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16"/>
      <c r="AB96" s="238"/>
      <c r="AC96" s="238"/>
      <c r="AD96" s="238"/>
      <c r="AE96" s="238"/>
      <c r="AF96" s="116"/>
      <c r="AG96" s="109"/>
      <c r="AH96" s="251"/>
      <c r="AI96" s="251"/>
      <c r="AJ96" s="109"/>
      <c r="AK96" s="109"/>
      <c r="AL96" s="109"/>
      <c r="AM96" s="109"/>
      <c r="AN96" s="238"/>
      <c r="AO96" s="109"/>
      <c r="AP96" s="372"/>
      <c r="AQ96" s="305"/>
      <c r="AR96" s="305"/>
      <c r="AS96" s="305"/>
    </row>
    <row r="97" spans="1:45" ht="13" x14ac:dyDescent="0.3">
      <c r="A97" s="94" t="s">
        <v>332</v>
      </c>
      <c r="B97" s="178">
        <f>SUM(B99:B119)</f>
        <v>161072</v>
      </c>
      <c r="C97" s="178">
        <f t="shared" ref="C97:M97" si="21">SUM(C99:C119)</f>
        <v>79346</v>
      </c>
      <c r="D97" s="178">
        <f t="shared" si="21"/>
        <v>87420</v>
      </c>
      <c r="E97" s="178">
        <f t="shared" si="21"/>
        <v>42323</v>
      </c>
      <c r="F97" s="178">
        <f t="shared" si="21"/>
        <v>67104</v>
      </c>
      <c r="G97" s="178">
        <f t="shared" si="21"/>
        <v>32796</v>
      </c>
      <c r="H97" s="178">
        <f t="shared" si="21"/>
        <v>41203</v>
      </c>
      <c r="I97" s="178">
        <f t="shared" si="21"/>
        <v>20310</v>
      </c>
      <c r="J97" s="178">
        <f t="shared" si="21"/>
        <v>30125</v>
      </c>
      <c r="K97" s="178">
        <f t="shared" si="21"/>
        <v>14408</v>
      </c>
      <c r="L97" s="178">
        <f t="shared" si="21"/>
        <v>386924</v>
      </c>
      <c r="M97" s="178">
        <f t="shared" si="21"/>
        <v>189183</v>
      </c>
      <c r="N97" s="94" t="s">
        <v>332</v>
      </c>
      <c r="O97" s="178">
        <f>SUM(O99:O119)</f>
        <v>59425</v>
      </c>
      <c r="P97" s="178">
        <f t="shared" ref="P97:Z97" si="22">SUM(P99:P119)</f>
        <v>28645</v>
      </c>
      <c r="Q97" s="178">
        <f t="shared" si="22"/>
        <v>24578</v>
      </c>
      <c r="R97" s="178">
        <f t="shared" si="22"/>
        <v>11530</v>
      </c>
      <c r="S97" s="178">
        <f t="shared" si="22"/>
        <v>20081</v>
      </c>
      <c r="T97" s="178">
        <f t="shared" si="22"/>
        <v>9757</v>
      </c>
      <c r="U97" s="178">
        <f t="shared" si="22"/>
        <v>10283</v>
      </c>
      <c r="V97" s="178">
        <f t="shared" si="22"/>
        <v>5073</v>
      </c>
      <c r="W97" s="178">
        <f t="shared" si="22"/>
        <v>8430</v>
      </c>
      <c r="X97" s="178">
        <f t="shared" si="22"/>
        <v>3901</v>
      </c>
      <c r="Y97" s="178">
        <f t="shared" si="22"/>
        <v>122797</v>
      </c>
      <c r="Z97" s="178">
        <f t="shared" si="22"/>
        <v>58906</v>
      </c>
      <c r="AA97" s="94" t="s">
        <v>332</v>
      </c>
      <c r="AB97" s="178">
        <f t="shared" ref="AB97:AG97" si="23">SUM(AB101:AB119)</f>
        <v>0</v>
      </c>
      <c r="AC97" s="178">
        <f t="shared" si="23"/>
        <v>0</v>
      </c>
      <c r="AD97" s="178">
        <f t="shared" si="23"/>
        <v>0</v>
      </c>
      <c r="AE97" s="178">
        <f t="shared" si="23"/>
        <v>0</v>
      </c>
      <c r="AF97" s="178">
        <f t="shared" si="23"/>
        <v>0</v>
      </c>
      <c r="AG97" s="178">
        <f t="shared" si="23"/>
        <v>0</v>
      </c>
      <c r="AH97" s="178">
        <f t="shared" ref="AH97:AS97" si="24">SUM(AH99:AH119)</f>
        <v>6278</v>
      </c>
      <c r="AI97" s="178">
        <f t="shared" si="24"/>
        <v>5675</v>
      </c>
      <c r="AJ97" s="178">
        <f t="shared" si="24"/>
        <v>603</v>
      </c>
      <c r="AK97" s="178">
        <f t="shared" si="24"/>
        <v>3571</v>
      </c>
      <c r="AL97" s="178">
        <f t="shared" si="24"/>
        <v>2038</v>
      </c>
      <c r="AM97" s="178">
        <f t="shared" si="24"/>
        <v>235</v>
      </c>
      <c r="AN97" s="178">
        <f t="shared" si="24"/>
        <v>1052</v>
      </c>
      <c r="AO97" s="178">
        <f t="shared" si="24"/>
        <v>6833</v>
      </c>
      <c r="AP97" s="178">
        <f t="shared" si="24"/>
        <v>295</v>
      </c>
      <c r="AQ97" s="178">
        <f t="shared" si="24"/>
        <v>2615</v>
      </c>
      <c r="AR97" s="178">
        <f t="shared" si="24"/>
        <v>2370</v>
      </c>
      <c r="AS97" s="178">
        <f t="shared" si="24"/>
        <v>245</v>
      </c>
    </row>
    <row r="98" spans="1:45" ht="6.75" customHeight="1" x14ac:dyDescent="0.3">
      <c r="A98" s="95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95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95"/>
      <c r="AB98" s="95"/>
      <c r="AC98" s="95"/>
      <c r="AD98" s="95"/>
      <c r="AE98" s="95"/>
      <c r="AF98" s="94"/>
      <c r="AG98" s="95"/>
      <c r="AH98" s="95"/>
      <c r="AI98" s="95"/>
      <c r="AJ98" s="95"/>
      <c r="AK98" s="95"/>
      <c r="AL98" s="95"/>
      <c r="AM98" s="95"/>
      <c r="AN98" s="95"/>
      <c r="AO98" s="95"/>
      <c r="AP98" s="129"/>
      <c r="AQ98" s="122"/>
      <c r="AR98" s="122"/>
      <c r="AS98" s="122"/>
    </row>
    <row r="99" spans="1:45" ht="15" customHeight="1" x14ac:dyDescent="0.3">
      <c r="A99" s="95" t="s">
        <v>87</v>
      </c>
      <c r="B99" s="179">
        <f>+'Niv1Pub  '!B100+'Niv1Privé '!B100</f>
        <v>5853</v>
      </c>
      <c r="C99" s="179">
        <f>+'Niv1Pub  '!C100+'Niv1Privé '!C100</f>
        <v>2859</v>
      </c>
      <c r="D99" s="179">
        <f>+'Niv1Pub  '!D100+'Niv1Privé '!D100</f>
        <v>5619</v>
      </c>
      <c r="E99" s="179">
        <f>+'Niv1Pub  '!E100+'Niv1Privé '!E100</f>
        <v>2677</v>
      </c>
      <c r="F99" s="179">
        <f>+'Niv1Pub  '!F100+'Niv1Privé '!F100</f>
        <v>5270</v>
      </c>
      <c r="G99" s="179">
        <f>+'Niv1Pub  '!G100+'Niv1Privé '!G100</f>
        <v>2594</v>
      </c>
      <c r="H99" s="179">
        <f>+'Niv1Pub  '!H100+'Niv1Privé '!H100</f>
        <v>4590</v>
      </c>
      <c r="I99" s="179">
        <f>+'Niv1Pub  '!I100+'Niv1Privé '!I100</f>
        <v>2314</v>
      </c>
      <c r="J99" s="179">
        <f>+'Niv1Pub  '!J100+'Niv1Privé '!J100</f>
        <v>4038</v>
      </c>
      <c r="K99" s="179">
        <f>+'Niv1Pub  '!K100+'Niv1Privé '!K100</f>
        <v>2044</v>
      </c>
      <c r="L99" s="178">
        <f t="shared" ref="L99:M101" si="25">++B99+D99+F99+H99+J99</f>
        <v>25370</v>
      </c>
      <c r="M99" s="178">
        <f t="shared" si="25"/>
        <v>12488</v>
      </c>
      <c r="N99" s="95" t="s">
        <v>87</v>
      </c>
      <c r="O99" s="179">
        <f>+'Niv1Pub  '!O100+'Niv1Privé '!O100</f>
        <v>315</v>
      </c>
      <c r="P99" s="179">
        <f>+'Niv1Pub  '!P100+'Niv1Privé '!P100</f>
        <v>129</v>
      </c>
      <c r="Q99" s="179">
        <f>+'Niv1Pub  '!Q100+'Niv1Privé '!Q100</f>
        <v>864</v>
      </c>
      <c r="R99" s="179">
        <f>+'Niv1Pub  '!R100+'Niv1Privé '!R100</f>
        <v>368</v>
      </c>
      <c r="S99" s="179">
        <f>+'Niv1Pub  '!S100+'Niv1Privé '!S100</f>
        <v>971</v>
      </c>
      <c r="T99" s="179">
        <f>+'Niv1Pub  '!T100+'Niv1Privé '!T100</f>
        <v>432</v>
      </c>
      <c r="U99" s="179">
        <f>+'Niv1Pub  '!U100+'Niv1Privé '!U100</f>
        <v>876</v>
      </c>
      <c r="V99" s="179">
        <f>+'Niv1Pub  '!V100+'Niv1Privé '!V100</f>
        <v>427</v>
      </c>
      <c r="W99" s="179">
        <f>+'Niv1Pub  '!W100+'Niv1Privé '!W100</f>
        <v>563</v>
      </c>
      <c r="X99" s="179">
        <f>+'Niv1Pub  '!X100+'Niv1Privé '!X100</f>
        <v>291</v>
      </c>
      <c r="Y99" s="178">
        <f>O99+Q99+S99+U99+W99</f>
        <v>3589</v>
      </c>
      <c r="Z99" s="178">
        <f>P99+R99+T99+V99+X99</f>
        <v>1647</v>
      </c>
      <c r="AA99" s="95" t="s">
        <v>87</v>
      </c>
      <c r="AB99" s="95"/>
      <c r="AC99" s="95"/>
      <c r="AD99" s="95"/>
      <c r="AE99" s="95"/>
      <c r="AF99" s="95"/>
      <c r="AG99" s="95"/>
      <c r="AH99" s="179">
        <f>+'Niv1Pub  '!AH100+'Niv1Privé '!AH100</f>
        <v>540</v>
      </c>
      <c r="AI99" s="179">
        <f>+'Niv1Pub  '!AI100+'Niv1Privé '!AI100</f>
        <v>498</v>
      </c>
      <c r="AJ99" s="179">
        <f>+'Niv1Pub  '!AJ100+'Niv1Privé '!AJ100</f>
        <v>42</v>
      </c>
      <c r="AK99" s="179">
        <f>+'Niv1Pub  '!AK100+'Niv1Privé '!AK100</f>
        <v>181</v>
      </c>
      <c r="AL99" s="179">
        <f>+'Niv1Pub  '!AL100+'Niv1Privé '!AL100</f>
        <v>0</v>
      </c>
      <c r="AM99" s="179">
        <f>+'Niv1Pub  '!AM100+'Niv1Privé '!AM100</f>
        <v>5</v>
      </c>
      <c r="AN99" s="179">
        <f>+'Niv1Pub  '!AN100+'Niv1Privé '!AN100</f>
        <v>404</v>
      </c>
      <c r="AO99" s="179">
        <f>+'Niv1Pub  '!AO100+'Niv1Privé '!AO100</f>
        <v>590</v>
      </c>
      <c r="AP99" s="179">
        <f>+'Niv1Pub  '!AP100+'Niv1Privé '!AP100</f>
        <v>126</v>
      </c>
      <c r="AQ99" s="179">
        <f>+'Niv1Pub  '!AQ100+'Niv1Privé '!AQ100</f>
        <v>76</v>
      </c>
      <c r="AR99" s="179">
        <f>+'Niv1Pub  '!AR100+'Niv1Privé '!AR100</f>
        <v>76</v>
      </c>
      <c r="AS99" s="179">
        <f>+'Niv1Pub  '!AS100+'Niv1Privé '!AS100</f>
        <v>0</v>
      </c>
    </row>
    <row r="100" spans="1:45" ht="15" customHeight="1" x14ac:dyDescent="0.3">
      <c r="A100" s="95" t="s">
        <v>88</v>
      </c>
      <c r="B100" s="179">
        <f>+'Niv1Pub  '!B101+'Niv1Privé '!B101</f>
        <v>3982</v>
      </c>
      <c r="C100" s="179">
        <f>+'Niv1Pub  '!C101+'Niv1Privé '!C101</f>
        <v>1934</v>
      </c>
      <c r="D100" s="179">
        <f>+'Niv1Pub  '!D101+'Niv1Privé '!D101</f>
        <v>2245</v>
      </c>
      <c r="E100" s="179">
        <f>+'Niv1Pub  '!E101+'Niv1Privé '!E101</f>
        <v>1052</v>
      </c>
      <c r="F100" s="179">
        <f>+'Niv1Pub  '!F101+'Niv1Privé '!F101</f>
        <v>1482</v>
      </c>
      <c r="G100" s="179">
        <f>+'Niv1Pub  '!G101+'Niv1Privé '!G101</f>
        <v>690</v>
      </c>
      <c r="H100" s="179">
        <f>+'Niv1Pub  '!H101+'Niv1Privé '!H101</f>
        <v>1051</v>
      </c>
      <c r="I100" s="179">
        <f>+'Niv1Pub  '!I101+'Niv1Privé '!I101</f>
        <v>557</v>
      </c>
      <c r="J100" s="179">
        <f>+'Niv1Pub  '!J101+'Niv1Privé '!J101</f>
        <v>719</v>
      </c>
      <c r="K100" s="179">
        <f>+'Niv1Pub  '!K101+'Niv1Privé '!K101</f>
        <v>364</v>
      </c>
      <c r="L100" s="178">
        <f t="shared" si="25"/>
        <v>9479</v>
      </c>
      <c r="M100" s="178">
        <f t="shared" si="25"/>
        <v>4597</v>
      </c>
      <c r="N100" s="95" t="s">
        <v>88</v>
      </c>
      <c r="O100" s="179">
        <f>+'Niv1Pub  '!O101+'Niv1Privé '!O101</f>
        <v>1208</v>
      </c>
      <c r="P100" s="179">
        <f>+'Niv1Pub  '!P101+'Niv1Privé '!P101</f>
        <v>541</v>
      </c>
      <c r="Q100" s="179">
        <f>+'Niv1Pub  '!Q101+'Niv1Privé '!Q101</f>
        <v>727</v>
      </c>
      <c r="R100" s="179">
        <f>+'Niv1Pub  '!R101+'Niv1Privé '!R101</f>
        <v>324</v>
      </c>
      <c r="S100" s="179">
        <f>+'Niv1Pub  '!S101+'Niv1Privé '!S101</f>
        <v>314</v>
      </c>
      <c r="T100" s="179">
        <f>+'Niv1Pub  '!T101+'Niv1Privé '!T101</f>
        <v>131</v>
      </c>
      <c r="U100" s="179">
        <f>+'Niv1Pub  '!U101+'Niv1Privé '!U101</f>
        <v>229</v>
      </c>
      <c r="V100" s="179">
        <f>+'Niv1Pub  '!V101+'Niv1Privé '!V101</f>
        <v>124</v>
      </c>
      <c r="W100" s="179">
        <f>+'Niv1Pub  '!W101+'Niv1Privé '!W101</f>
        <v>222</v>
      </c>
      <c r="X100" s="179">
        <f>+'Niv1Pub  '!X101+'Niv1Privé '!X101</f>
        <v>119</v>
      </c>
      <c r="Y100" s="178">
        <f>O100+Q100+S100+U100+W100</f>
        <v>2700</v>
      </c>
      <c r="Z100" s="178">
        <f>P100+R100+T100+V100+X100</f>
        <v>1239</v>
      </c>
      <c r="AA100" s="95" t="s">
        <v>88</v>
      </c>
      <c r="AB100" s="95"/>
      <c r="AC100" s="95"/>
      <c r="AD100" s="95"/>
      <c r="AE100" s="95"/>
      <c r="AF100" s="95"/>
      <c r="AG100" s="95"/>
      <c r="AH100" s="179">
        <f>+'Niv1Pub  '!AH101+'Niv1Privé '!AH101</f>
        <v>180</v>
      </c>
      <c r="AI100" s="179">
        <f>+'Niv1Pub  '!AI101+'Niv1Privé '!AI101</f>
        <v>160</v>
      </c>
      <c r="AJ100" s="179">
        <f>+'Niv1Pub  '!AJ101+'Niv1Privé '!AJ101</f>
        <v>20</v>
      </c>
      <c r="AK100" s="179">
        <f>+'Niv1Pub  '!AK101+'Niv1Privé '!AK101</f>
        <v>103</v>
      </c>
      <c r="AL100" s="179">
        <f>+'Niv1Pub  '!AL101+'Niv1Privé '!AL101</f>
        <v>59</v>
      </c>
      <c r="AM100" s="179">
        <f>+'Niv1Pub  '!AM101+'Niv1Privé '!AM101</f>
        <v>0</v>
      </c>
      <c r="AN100" s="179">
        <f>+'Niv1Pub  '!AN101+'Niv1Privé '!AN101</f>
        <v>36</v>
      </c>
      <c r="AO100" s="179">
        <f>+'Niv1Pub  '!AO101+'Niv1Privé '!AO101</f>
        <v>198</v>
      </c>
      <c r="AP100" s="179">
        <f>+'Niv1Pub  '!AP101+'Niv1Privé '!AP101</f>
        <v>5</v>
      </c>
      <c r="AQ100" s="179">
        <f>+'Niv1Pub  '!AQ101+'Niv1Privé '!AQ101</f>
        <v>90</v>
      </c>
      <c r="AR100" s="179">
        <f>+'Niv1Pub  '!AR101+'Niv1Privé '!AR101</f>
        <v>71</v>
      </c>
      <c r="AS100" s="179">
        <f>+'Niv1Pub  '!AS101+'Niv1Privé '!AS101</f>
        <v>19</v>
      </c>
    </row>
    <row r="101" spans="1:45" ht="15" customHeight="1" x14ac:dyDescent="0.3">
      <c r="A101" s="95" t="s">
        <v>77</v>
      </c>
      <c r="B101" s="179">
        <f>+'Niv1Pub  '!B102+'Niv1Privé '!B102</f>
        <v>9252</v>
      </c>
      <c r="C101" s="179">
        <f>+'Niv1Pub  '!C102+'Niv1Privé '!C102</f>
        <v>4590</v>
      </c>
      <c r="D101" s="179">
        <f>+'Niv1Pub  '!D102+'Niv1Privé '!D102</f>
        <v>4490</v>
      </c>
      <c r="E101" s="179">
        <f>+'Niv1Pub  '!E102+'Niv1Privé '!E102</f>
        <v>2276</v>
      </c>
      <c r="F101" s="179">
        <f>+'Niv1Pub  '!F102+'Niv1Privé '!F102</f>
        <v>3333</v>
      </c>
      <c r="G101" s="179">
        <f>+'Niv1Pub  '!G102+'Niv1Privé '!G102</f>
        <v>1642</v>
      </c>
      <c r="H101" s="179">
        <f>+'Niv1Pub  '!H102+'Niv1Privé '!H102</f>
        <v>1722</v>
      </c>
      <c r="I101" s="179">
        <f>+'Niv1Pub  '!I102+'Niv1Privé '!I102</f>
        <v>856</v>
      </c>
      <c r="J101" s="179">
        <f>+'Niv1Pub  '!J102+'Niv1Privé '!J102</f>
        <v>1368</v>
      </c>
      <c r="K101" s="179">
        <f>+'Niv1Pub  '!K102+'Niv1Privé '!K102</f>
        <v>667</v>
      </c>
      <c r="L101" s="178">
        <f t="shared" si="25"/>
        <v>20165</v>
      </c>
      <c r="M101" s="178">
        <f t="shared" si="25"/>
        <v>10031</v>
      </c>
      <c r="N101" s="95" t="s">
        <v>77</v>
      </c>
      <c r="O101" s="179">
        <f>+'Niv1Pub  '!O102+'Niv1Privé '!O102</f>
        <v>3151</v>
      </c>
      <c r="P101" s="179">
        <f>+'Niv1Pub  '!P102+'Niv1Privé '!P102</f>
        <v>1540</v>
      </c>
      <c r="Q101" s="179">
        <f>+'Niv1Pub  '!Q102+'Niv1Privé '!Q102</f>
        <v>1108</v>
      </c>
      <c r="R101" s="179">
        <f>+'Niv1Pub  '!R102+'Niv1Privé '!R102</f>
        <v>487</v>
      </c>
      <c r="S101" s="179">
        <f>+'Niv1Pub  '!S102+'Niv1Privé '!S102</f>
        <v>802</v>
      </c>
      <c r="T101" s="179">
        <f>+'Niv1Pub  '!T102+'Niv1Privé '!T102</f>
        <v>399</v>
      </c>
      <c r="U101" s="179">
        <f>+'Niv1Pub  '!U102+'Niv1Privé '!U102</f>
        <v>326</v>
      </c>
      <c r="V101" s="179">
        <f>+'Niv1Pub  '!V102+'Niv1Privé '!V102</f>
        <v>155</v>
      </c>
      <c r="W101" s="179">
        <f>+'Niv1Pub  '!W102+'Niv1Privé '!W102</f>
        <v>378</v>
      </c>
      <c r="X101" s="179">
        <f>+'Niv1Pub  '!X102+'Niv1Privé '!X102</f>
        <v>184</v>
      </c>
      <c r="Y101" s="178">
        <f t="shared" ref="Y101:Z119" si="26">O101+Q101+S101+U101+W101</f>
        <v>5765</v>
      </c>
      <c r="Z101" s="178">
        <f t="shared" si="26"/>
        <v>2765</v>
      </c>
      <c r="AA101" s="95" t="s">
        <v>77</v>
      </c>
      <c r="AB101" s="95"/>
      <c r="AC101" s="95"/>
      <c r="AD101" s="95"/>
      <c r="AE101" s="95"/>
      <c r="AF101" s="95"/>
      <c r="AG101" s="95"/>
      <c r="AH101" s="179">
        <f>+'Niv1Pub  '!AH102+'Niv1Privé '!AH102</f>
        <v>320</v>
      </c>
      <c r="AI101" s="179">
        <f>+'Niv1Pub  '!AI102+'Niv1Privé '!AI102</f>
        <v>287</v>
      </c>
      <c r="AJ101" s="179">
        <f>+'Niv1Pub  '!AJ102+'Niv1Privé '!AJ102</f>
        <v>33</v>
      </c>
      <c r="AK101" s="179">
        <f>+'Niv1Pub  '!AK102+'Niv1Privé '!AK102</f>
        <v>239</v>
      </c>
      <c r="AL101" s="179">
        <f>+'Niv1Pub  '!AL102+'Niv1Privé '!AL102</f>
        <v>120</v>
      </c>
      <c r="AM101" s="179">
        <f>+'Niv1Pub  '!AM102+'Niv1Privé '!AM102</f>
        <v>1</v>
      </c>
      <c r="AN101" s="179">
        <f>+'Niv1Pub  '!AN102+'Niv1Privé '!AN102</f>
        <v>40</v>
      </c>
      <c r="AO101" s="179">
        <f>+'Niv1Pub  '!AO102+'Niv1Privé '!AO102</f>
        <v>400</v>
      </c>
      <c r="AP101" s="179">
        <f>+'Niv1Pub  '!AP102+'Niv1Privé '!AP102</f>
        <v>13</v>
      </c>
      <c r="AQ101" s="179">
        <f>+'Niv1Pub  '!AQ102+'Niv1Privé '!AQ102</f>
        <v>132</v>
      </c>
      <c r="AR101" s="179">
        <f>+'Niv1Pub  '!AR102+'Niv1Privé '!AR102</f>
        <v>111</v>
      </c>
      <c r="AS101" s="179">
        <f>+'Niv1Pub  '!AS102+'Niv1Privé '!AS102</f>
        <v>21</v>
      </c>
    </row>
    <row r="102" spans="1:45" ht="15" customHeight="1" x14ac:dyDescent="0.3">
      <c r="A102" s="95" t="s">
        <v>78</v>
      </c>
      <c r="B102" s="179">
        <f>+'Niv1Pub  '!B103+'Niv1Privé '!B103</f>
        <v>1432</v>
      </c>
      <c r="C102" s="179">
        <f>+'Niv1Pub  '!C103+'Niv1Privé '!C103</f>
        <v>694</v>
      </c>
      <c r="D102" s="179">
        <f>+'Niv1Pub  '!D103+'Niv1Privé '!D103</f>
        <v>785</v>
      </c>
      <c r="E102" s="179">
        <f>+'Niv1Pub  '!E103+'Niv1Privé '!E103</f>
        <v>368</v>
      </c>
      <c r="F102" s="179">
        <f>+'Niv1Pub  '!F103+'Niv1Privé '!F103</f>
        <v>506</v>
      </c>
      <c r="G102" s="179">
        <f>+'Niv1Pub  '!G103+'Niv1Privé '!G103</f>
        <v>249</v>
      </c>
      <c r="H102" s="179">
        <f>+'Niv1Pub  '!H103+'Niv1Privé '!H103</f>
        <v>254</v>
      </c>
      <c r="I102" s="179">
        <f>+'Niv1Pub  '!I103+'Niv1Privé '!I103</f>
        <v>137</v>
      </c>
      <c r="J102" s="179">
        <f>+'Niv1Pub  '!J103+'Niv1Privé '!J103</f>
        <v>143</v>
      </c>
      <c r="K102" s="179">
        <f>+'Niv1Pub  '!K103+'Niv1Privé '!K103</f>
        <v>82</v>
      </c>
      <c r="L102" s="178">
        <f t="shared" ref="L102:M115" si="27">++B102+D102+F102+H102+J102</f>
        <v>3120</v>
      </c>
      <c r="M102" s="178">
        <f t="shared" si="27"/>
        <v>1530</v>
      </c>
      <c r="N102" s="95" t="s">
        <v>78</v>
      </c>
      <c r="O102" s="179">
        <f>+'Niv1Pub  '!O103+'Niv1Privé '!O103</f>
        <v>471</v>
      </c>
      <c r="P102" s="179">
        <f>+'Niv1Pub  '!P103+'Niv1Privé '!P103</f>
        <v>232</v>
      </c>
      <c r="Q102" s="179">
        <f>+'Niv1Pub  '!Q103+'Niv1Privé '!Q103</f>
        <v>212</v>
      </c>
      <c r="R102" s="179">
        <f>+'Niv1Pub  '!R103+'Niv1Privé '!R103</f>
        <v>100</v>
      </c>
      <c r="S102" s="179">
        <f>+'Niv1Pub  '!S103+'Niv1Privé '!S103</f>
        <v>76</v>
      </c>
      <c r="T102" s="179">
        <f>+'Niv1Pub  '!T103+'Niv1Privé '!T103</f>
        <v>36</v>
      </c>
      <c r="U102" s="179">
        <f>+'Niv1Pub  '!U103+'Niv1Privé '!U103</f>
        <v>36</v>
      </c>
      <c r="V102" s="179">
        <f>+'Niv1Pub  '!V103+'Niv1Privé '!V103</f>
        <v>18</v>
      </c>
      <c r="W102" s="179">
        <f>+'Niv1Pub  '!W103+'Niv1Privé '!W103</f>
        <v>21</v>
      </c>
      <c r="X102" s="179">
        <f>+'Niv1Pub  '!X103+'Niv1Privé '!X103</f>
        <v>11</v>
      </c>
      <c r="Y102" s="178">
        <f t="shared" si="26"/>
        <v>816</v>
      </c>
      <c r="Z102" s="178">
        <f t="shared" si="26"/>
        <v>397</v>
      </c>
      <c r="AA102" s="95" t="s">
        <v>78</v>
      </c>
      <c r="AB102" s="95"/>
      <c r="AC102" s="95"/>
      <c r="AD102" s="95"/>
      <c r="AE102" s="95"/>
      <c r="AF102" s="95"/>
      <c r="AG102" s="95"/>
      <c r="AH102" s="179">
        <f>+'Niv1Pub  '!AH103+'Niv1Privé '!AH103</f>
        <v>45</v>
      </c>
      <c r="AI102" s="179">
        <f>+'Niv1Pub  '!AI103+'Niv1Privé '!AI103</f>
        <v>32</v>
      </c>
      <c r="AJ102" s="179">
        <f>+'Niv1Pub  '!AJ103+'Niv1Privé '!AJ103</f>
        <v>13</v>
      </c>
      <c r="AK102" s="179">
        <f>+'Niv1Pub  '!AK103+'Niv1Privé '!AK103</f>
        <v>38</v>
      </c>
      <c r="AL102" s="179">
        <f>+'Niv1Pub  '!AL103+'Niv1Privé '!AL103</f>
        <v>14</v>
      </c>
      <c r="AM102" s="179">
        <f>+'Niv1Pub  '!AM103+'Niv1Privé '!AM103</f>
        <v>0</v>
      </c>
      <c r="AN102" s="179">
        <f>+'Niv1Pub  '!AN103+'Niv1Privé '!AN103</f>
        <v>3</v>
      </c>
      <c r="AO102" s="179">
        <f>+'Niv1Pub  '!AO103+'Niv1Privé '!AO103</f>
        <v>55</v>
      </c>
      <c r="AP102" s="179">
        <f>+'Niv1Pub  '!AP103+'Niv1Privé '!AP103</f>
        <v>0</v>
      </c>
      <c r="AQ102" s="179">
        <f>+'Niv1Pub  '!AQ103+'Niv1Privé '!AQ103</f>
        <v>32</v>
      </c>
      <c r="AR102" s="179">
        <f>+'Niv1Pub  '!AR103+'Niv1Privé '!AR103</f>
        <v>26</v>
      </c>
      <c r="AS102" s="179">
        <f>+'Niv1Pub  '!AS103+'Niv1Privé '!AS103</f>
        <v>6</v>
      </c>
    </row>
    <row r="103" spans="1:45" ht="15" customHeight="1" x14ac:dyDescent="0.3">
      <c r="A103" s="95" t="s">
        <v>79</v>
      </c>
      <c r="B103" s="179">
        <f>+'Niv1Pub  '!B104+'Niv1Privé '!B104</f>
        <v>9540</v>
      </c>
      <c r="C103" s="179">
        <f>+'Niv1Pub  '!C104+'Niv1Privé '!C104</f>
        <v>4674</v>
      </c>
      <c r="D103" s="179">
        <f>+'Niv1Pub  '!D104+'Niv1Privé '!D104</f>
        <v>5090</v>
      </c>
      <c r="E103" s="179">
        <f>+'Niv1Pub  '!E104+'Niv1Privé '!E104</f>
        <v>2438</v>
      </c>
      <c r="F103" s="179">
        <f>+'Niv1Pub  '!F104+'Niv1Privé '!F104</f>
        <v>3977</v>
      </c>
      <c r="G103" s="179">
        <f>+'Niv1Pub  '!G104+'Niv1Privé '!G104</f>
        <v>1988</v>
      </c>
      <c r="H103" s="179">
        <f>+'Niv1Pub  '!H104+'Niv1Privé '!H104</f>
        <v>2104</v>
      </c>
      <c r="I103" s="179">
        <f>+'Niv1Pub  '!I104+'Niv1Privé '!I104</f>
        <v>1000</v>
      </c>
      <c r="J103" s="179">
        <f>+'Niv1Pub  '!J104+'Niv1Privé '!J104</f>
        <v>1506</v>
      </c>
      <c r="K103" s="179">
        <f>+'Niv1Pub  '!K104+'Niv1Privé '!K104</f>
        <v>700</v>
      </c>
      <c r="L103" s="178">
        <f t="shared" si="27"/>
        <v>22217</v>
      </c>
      <c r="M103" s="178">
        <f t="shared" si="27"/>
        <v>10800</v>
      </c>
      <c r="N103" s="95" t="s">
        <v>79</v>
      </c>
      <c r="O103" s="179">
        <f>+'Niv1Pub  '!O104+'Niv1Privé '!O104</f>
        <v>4363</v>
      </c>
      <c r="P103" s="179">
        <f>+'Niv1Pub  '!P104+'Niv1Privé '!P104</f>
        <v>2106</v>
      </c>
      <c r="Q103" s="179">
        <f>+'Niv1Pub  '!Q104+'Niv1Privé '!Q104</f>
        <v>1554</v>
      </c>
      <c r="R103" s="179">
        <f>+'Niv1Pub  '!R104+'Niv1Privé '!R104</f>
        <v>723</v>
      </c>
      <c r="S103" s="179">
        <f>+'Niv1Pub  '!S104+'Niv1Privé '!S104</f>
        <v>1134</v>
      </c>
      <c r="T103" s="179">
        <f>+'Niv1Pub  '!T104+'Niv1Privé '!T104</f>
        <v>542</v>
      </c>
      <c r="U103" s="179">
        <f>+'Niv1Pub  '!U104+'Niv1Privé '!U104</f>
        <v>459</v>
      </c>
      <c r="V103" s="179">
        <f>+'Niv1Pub  '!V104+'Niv1Privé '!V104</f>
        <v>217</v>
      </c>
      <c r="W103" s="179">
        <f>+'Niv1Pub  '!W104+'Niv1Privé '!W104</f>
        <v>435</v>
      </c>
      <c r="X103" s="179">
        <f>+'Niv1Pub  '!X104+'Niv1Privé '!X104</f>
        <v>198</v>
      </c>
      <c r="Y103" s="178">
        <f t="shared" si="26"/>
        <v>7945</v>
      </c>
      <c r="Z103" s="178">
        <f t="shared" si="26"/>
        <v>3786</v>
      </c>
      <c r="AA103" s="95" t="s">
        <v>79</v>
      </c>
      <c r="AB103" s="95"/>
      <c r="AC103" s="95"/>
      <c r="AD103" s="95"/>
      <c r="AE103" s="95"/>
      <c r="AF103" s="95"/>
      <c r="AG103" s="95"/>
      <c r="AH103" s="179">
        <f>+'Niv1Pub  '!AH104+'Niv1Privé '!AH104</f>
        <v>358</v>
      </c>
      <c r="AI103" s="179">
        <f>+'Niv1Pub  '!AI104+'Niv1Privé '!AI104</f>
        <v>301</v>
      </c>
      <c r="AJ103" s="179">
        <f>+'Niv1Pub  '!AJ104+'Niv1Privé '!AJ104</f>
        <v>57</v>
      </c>
      <c r="AK103" s="179">
        <f>+'Niv1Pub  '!AK104+'Niv1Privé '!AK104</f>
        <v>182</v>
      </c>
      <c r="AL103" s="179">
        <f>+'Niv1Pub  '!AL104+'Niv1Privé '!AL104</f>
        <v>182</v>
      </c>
      <c r="AM103" s="179">
        <f>+'Niv1Pub  '!AM104+'Niv1Privé '!AM104</f>
        <v>11</v>
      </c>
      <c r="AN103" s="179">
        <f>+'Niv1Pub  '!AN104+'Niv1Privé '!AN104</f>
        <v>71</v>
      </c>
      <c r="AO103" s="179">
        <f>+'Niv1Pub  '!AO104+'Niv1Privé '!AO104</f>
        <v>383</v>
      </c>
      <c r="AP103" s="179">
        <f>+'Niv1Pub  '!AP104+'Niv1Privé '!AP104</f>
        <v>3</v>
      </c>
      <c r="AQ103" s="179">
        <f>+'Niv1Pub  '!AQ104+'Niv1Privé '!AQ104</f>
        <v>174</v>
      </c>
      <c r="AR103" s="179">
        <f>+'Niv1Pub  '!AR104+'Niv1Privé '!AR104</f>
        <v>167</v>
      </c>
      <c r="AS103" s="179">
        <f>+'Niv1Pub  '!AS104+'Niv1Privé '!AS104</f>
        <v>7</v>
      </c>
    </row>
    <row r="104" spans="1:45" ht="15" customHeight="1" x14ac:dyDescent="0.3">
      <c r="A104" s="95" t="s">
        <v>80</v>
      </c>
      <c r="B104" s="179">
        <f>+'Niv1Pub  '!B105+'Niv1Privé '!B105</f>
        <v>1986</v>
      </c>
      <c r="C104" s="179">
        <f>+'Niv1Pub  '!C105+'Niv1Privé '!C105</f>
        <v>1002</v>
      </c>
      <c r="D104" s="179">
        <f>+'Niv1Pub  '!D105+'Niv1Privé '!D105</f>
        <v>866</v>
      </c>
      <c r="E104" s="179">
        <f>+'Niv1Pub  '!E105+'Niv1Privé '!E105</f>
        <v>421</v>
      </c>
      <c r="F104" s="179">
        <f>+'Niv1Pub  '!F105+'Niv1Privé '!F105</f>
        <v>606</v>
      </c>
      <c r="G104" s="179">
        <f>+'Niv1Pub  '!G105+'Niv1Privé '!G105</f>
        <v>283</v>
      </c>
      <c r="H104" s="179">
        <f>+'Niv1Pub  '!H105+'Niv1Privé '!H105</f>
        <v>330</v>
      </c>
      <c r="I104" s="179">
        <f>+'Niv1Pub  '!I105+'Niv1Privé '!I105</f>
        <v>166</v>
      </c>
      <c r="J104" s="179">
        <f>+'Niv1Pub  '!J105+'Niv1Privé '!J105</f>
        <v>210</v>
      </c>
      <c r="K104" s="179">
        <f>+'Niv1Pub  '!K105+'Niv1Privé '!K105</f>
        <v>106</v>
      </c>
      <c r="L104" s="178">
        <f t="shared" si="27"/>
        <v>3998</v>
      </c>
      <c r="M104" s="178">
        <f t="shared" si="27"/>
        <v>1978</v>
      </c>
      <c r="N104" s="95" t="s">
        <v>80</v>
      </c>
      <c r="O104" s="179">
        <f>+'Niv1Pub  '!O105+'Niv1Privé '!O105</f>
        <v>576</v>
      </c>
      <c r="P104" s="179">
        <f>+'Niv1Pub  '!P105+'Niv1Privé '!P105</f>
        <v>273</v>
      </c>
      <c r="Q104" s="179">
        <f>+'Niv1Pub  '!Q105+'Niv1Privé '!Q105</f>
        <v>221</v>
      </c>
      <c r="R104" s="179">
        <f>+'Niv1Pub  '!R105+'Niv1Privé '!R105</f>
        <v>107</v>
      </c>
      <c r="S104" s="179">
        <f>+'Niv1Pub  '!S105+'Niv1Privé '!S105</f>
        <v>166</v>
      </c>
      <c r="T104" s="179">
        <f>+'Niv1Pub  '!T105+'Niv1Privé '!T105</f>
        <v>80</v>
      </c>
      <c r="U104" s="179">
        <f>+'Niv1Pub  '!U105+'Niv1Privé '!U105</f>
        <v>50</v>
      </c>
      <c r="V104" s="179">
        <f>+'Niv1Pub  '!V105+'Niv1Privé '!V105</f>
        <v>22</v>
      </c>
      <c r="W104" s="179">
        <f>+'Niv1Pub  '!W105+'Niv1Privé '!W105</f>
        <v>38</v>
      </c>
      <c r="X104" s="179">
        <f>+'Niv1Pub  '!X105+'Niv1Privé '!X105</f>
        <v>15</v>
      </c>
      <c r="Y104" s="178">
        <f t="shared" si="26"/>
        <v>1051</v>
      </c>
      <c r="Z104" s="178">
        <f t="shared" si="26"/>
        <v>497</v>
      </c>
      <c r="AA104" s="95" t="s">
        <v>80</v>
      </c>
      <c r="AB104" s="95"/>
      <c r="AC104" s="95"/>
      <c r="AD104" s="95"/>
      <c r="AE104" s="95"/>
      <c r="AF104" s="95"/>
      <c r="AG104" s="95"/>
      <c r="AH104" s="179">
        <f>+'Niv1Pub  '!AH105+'Niv1Privé '!AH105</f>
        <v>69</v>
      </c>
      <c r="AI104" s="179">
        <f>+'Niv1Pub  '!AI105+'Niv1Privé '!AI105</f>
        <v>59</v>
      </c>
      <c r="AJ104" s="179">
        <f>+'Niv1Pub  '!AJ105+'Niv1Privé '!AJ105</f>
        <v>10</v>
      </c>
      <c r="AK104" s="179">
        <f>+'Niv1Pub  '!AK105+'Niv1Privé '!AK105</f>
        <v>49</v>
      </c>
      <c r="AL104" s="179">
        <f>+'Niv1Pub  '!AL105+'Niv1Privé '!AL105</f>
        <v>17</v>
      </c>
      <c r="AM104" s="179">
        <f>+'Niv1Pub  '!AM105+'Niv1Privé '!AM105</f>
        <v>0</v>
      </c>
      <c r="AN104" s="179">
        <f>+'Niv1Pub  '!AN105+'Niv1Privé '!AN105</f>
        <v>14</v>
      </c>
      <c r="AO104" s="179">
        <f>+'Niv1Pub  '!AO105+'Niv1Privé '!AO105</f>
        <v>80</v>
      </c>
      <c r="AP104" s="179">
        <f>+'Niv1Pub  '!AP105+'Niv1Privé '!AP105</f>
        <v>1</v>
      </c>
      <c r="AQ104" s="179">
        <f>+'Niv1Pub  '!AQ105+'Niv1Privé '!AQ105</f>
        <v>46</v>
      </c>
      <c r="AR104" s="179">
        <f>+'Niv1Pub  '!AR105+'Niv1Privé '!AR105</f>
        <v>32</v>
      </c>
      <c r="AS104" s="179">
        <f>+'Niv1Pub  '!AS105+'Niv1Privé '!AS105</f>
        <v>14</v>
      </c>
    </row>
    <row r="105" spans="1:45" ht="15" customHeight="1" x14ac:dyDescent="0.3">
      <c r="A105" s="95" t="s">
        <v>81</v>
      </c>
      <c r="B105" s="179">
        <f>+'Niv1Pub  '!B106+'Niv1Privé '!B106</f>
        <v>11707</v>
      </c>
      <c r="C105" s="179">
        <f>+'Niv1Pub  '!C106+'Niv1Privé '!C106</f>
        <v>5665</v>
      </c>
      <c r="D105" s="179">
        <f>+'Niv1Pub  '!D106+'Niv1Privé '!D106</f>
        <v>6495</v>
      </c>
      <c r="E105" s="179">
        <f>+'Niv1Pub  '!E106+'Niv1Privé '!E106</f>
        <v>3062</v>
      </c>
      <c r="F105" s="179">
        <f>+'Niv1Pub  '!F106+'Niv1Privé '!F106</f>
        <v>4633</v>
      </c>
      <c r="G105" s="179">
        <f>+'Niv1Pub  '!G106+'Niv1Privé '!G106</f>
        <v>2265</v>
      </c>
      <c r="H105" s="179">
        <f>+'Niv1Pub  '!H106+'Niv1Privé '!H106</f>
        <v>2585</v>
      </c>
      <c r="I105" s="179">
        <f>+'Niv1Pub  '!I106+'Niv1Privé '!I106</f>
        <v>1265</v>
      </c>
      <c r="J105" s="179">
        <f>+'Niv1Pub  '!J106+'Niv1Privé '!J106</f>
        <v>1668</v>
      </c>
      <c r="K105" s="179">
        <f>+'Niv1Pub  '!K106+'Niv1Privé '!K106</f>
        <v>793</v>
      </c>
      <c r="L105" s="178">
        <f t="shared" si="27"/>
        <v>27088</v>
      </c>
      <c r="M105" s="178">
        <f t="shared" si="27"/>
        <v>13050</v>
      </c>
      <c r="N105" s="95" t="s">
        <v>81</v>
      </c>
      <c r="O105" s="179">
        <f>+'Niv1Pub  '!O106+'Niv1Privé '!O106</f>
        <v>4856</v>
      </c>
      <c r="P105" s="179">
        <f>+'Niv1Pub  '!P106+'Niv1Privé '!P106</f>
        <v>2330</v>
      </c>
      <c r="Q105" s="179">
        <f>+'Niv1Pub  '!Q106+'Niv1Privé '!Q106</f>
        <v>1469</v>
      </c>
      <c r="R105" s="179">
        <f>+'Niv1Pub  '!R106+'Niv1Privé '!R106</f>
        <v>661</v>
      </c>
      <c r="S105" s="179">
        <f>+'Niv1Pub  '!S106+'Niv1Privé '!S106</f>
        <v>1091</v>
      </c>
      <c r="T105" s="179">
        <f>+'Niv1Pub  '!T106+'Niv1Privé '!T106</f>
        <v>534</v>
      </c>
      <c r="U105" s="179">
        <f>+'Niv1Pub  '!U106+'Niv1Privé '!U106</f>
        <v>502</v>
      </c>
      <c r="V105" s="179">
        <f>+'Niv1Pub  '!V106+'Niv1Privé '!V106</f>
        <v>242</v>
      </c>
      <c r="W105" s="179">
        <f>+'Niv1Pub  '!W106+'Niv1Privé '!W106</f>
        <v>386</v>
      </c>
      <c r="X105" s="179">
        <f>+'Niv1Pub  '!X106+'Niv1Privé '!X106</f>
        <v>166</v>
      </c>
      <c r="Y105" s="178">
        <f t="shared" si="26"/>
        <v>8304</v>
      </c>
      <c r="Z105" s="178">
        <f t="shared" si="26"/>
        <v>3933</v>
      </c>
      <c r="AA105" s="95" t="s">
        <v>81</v>
      </c>
      <c r="AB105" s="95"/>
      <c r="AC105" s="95"/>
      <c r="AD105" s="95"/>
      <c r="AE105" s="95"/>
      <c r="AF105" s="95"/>
      <c r="AG105" s="95"/>
      <c r="AH105" s="179">
        <f>+'Niv1Pub  '!AH106+'Niv1Privé '!AH106</f>
        <v>447</v>
      </c>
      <c r="AI105" s="179">
        <f>+'Niv1Pub  '!AI106+'Niv1Privé '!AI106</f>
        <v>385</v>
      </c>
      <c r="AJ105" s="179">
        <f>+'Niv1Pub  '!AJ106+'Niv1Privé '!AJ106</f>
        <v>62</v>
      </c>
      <c r="AK105" s="179">
        <f>+'Niv1Pub  '!AK106+'Niv1Privé '!AK106</f>
        <v>240</v>
      </c>
      <c r="AL105" s="179">
        <f>+'Niv1Pub  '!AL106+'Niv1Privé '!AL106</f>
        <v>244</v>
      </c>
      <c r="AM105" s="179">
        <f>+'Niv1Pub  '!AM106+'Niv1Privé '!AM106</f>
        <v>1</v>
      </c>
      <c r="AN105" s="179">
        <f>+'Niv1Pub  '!AN106+'Niv1Privé '!AN106</f>
        <v>52</v>
      </c>
      <c r="AO105" s="179">
        <f>+'Niv1Pub  '!AO106+'Niv1Privé '!AO106</f>
        <v>537</v>
      </c>
      <c r="AP105" s="179">
        <f>+'Niv1Pub  '!AP106+'Niv1Privé '!AP106</f>
        <v>27</v>
      </c>
      <c r="AQ105" s="179">
        <f>+'Niv1Pub  '!AQ106+'Niv1Privé '!AQ106</f>
        <v>164</v>
      </c>
      <c r="AR105" s="179">
        <f>+'Niv1Pub  '!AR106+'Niv1Privé '!AR106</f>
        <v>161</v>
      </c>
      <c r="AS105" s="179">
        <f>+'Niv1Pub  '!AS106+'Niv1Privé '!AS106</f>
        <v>3</v>
      </c>
    </row>
    <row r="106" spans="1:45" ht="15" customHeight="1" x14ac:dyDescent="0.3">
      <c r="A106" s="95" t="s">
        <v>82</v>
      </c>
      <c r="B106" s="179">
        <f>+'Niv1Pub  '!B107+'Niv1Privé '!B107</f>
        <v>9918</v>
      </c>
      <c r="C106" s="179">
        <f>+'Niv1Pub  '!C107+'Niv1Privé '!C107</f>
        <v>4792</v>
      </c>
      <c r="D106" s="179">
        <f>+'Niv1Pub  '!D107+'Niv1Privé '!D107</f>
        <v>6928</v>
      </c>
      <c r="E106" s="179">
        <f>+'Niv1Pub  '!E107+'Niv1Privé '!E107</f>
        <v>3392</v>
      </c>
      <c r="F106" s="179">
        <f>+'Niv1Pub  '!F107+'Niv1Privé '!F107</f>
        <v>6119</v>
      </c>
      <c r="G106" s="179">
        <f>+'Niv1Pub  '!G107+'Niv1Privé '!G107</f>
        <v>3011</v>
      </c>
      <c r="H106" s="179">
        <f>+'Niv1Pub  '!H107+'Niv1Privé '!H107</f>
        <v>4041</v>
      </c>
      <c r="I106" s="179">
        <f>+'Niv1Pub  '!I107+'Niv1Privé '!I107</f>
        <v>2100</v>
      </c>
      <c r="J106" s="179">
        <f>+'Niv1Pub  '!J107+'Niv1Privé '!J107</f>
        <v>2873</v>
      </c>
      <c r="K106" s="179">
        <f>+'Niv1Pub  '!K107+'Niv1Privé '!K107</f>
        <v>1474</v>
      </c>
      <c r="L106" s="178">
        <f t="shared" si="27"/>
        <v>29879</v>
      </c>
      <c r="M106" s="178">
        <f t="shared" si="27"/>
        <v>14769</v>
      </c>
      <c r="N106" s="95" t="s">
        <v>82</v>
      </c>
      <c r="O106" s="179">
        <f>+'Niv1Pub  '!O107+'Niv1Privé '!O107</f>
        <v>3968</v>
      </c>
      <c r="P106" s="179">
        <f>+'Niv1Pub  '!P107+'Niv1Privé '!P107</f>
        <v>1869</v>
      </c>
      <c r="Q106" s="179">
        <f>+'Niv1Pub  '!Q107+'Niv1Privé '!Q107</f>
        <v>2423</v>
      </c>
      <c r="R106" s="179">
        <f>+'Niv1Pub  '!R107+'Niv1Privé '!R107</f>
        <v>1126</v>
      </c>
      <c r="S106" s="179">
        <f>+'Niv1Pub  '!S107+'Niv1Privé '!S107</f>
        <v>2400</v>
      </c>
      <c r="T106" s="179">
        <f>+'Niv1Pub  '!T107+'Niv1Privé '!T107</f>
        <v>1158</v>
      </c>
      <c r="U106" s="179">
        <f>+'Niv1Pub  '!U107+'Niv1Privé '!U107</f>
        <v>1222</v>
      </c>
      <c r="V106" s="179">
        <f>+'Niv1Pub  '!V107+'Niv1Privé '!V107</f>
        <v>629</v>
      </c>
      <c r="W106" s="179">
        <f>+'Niv1Pub  '!W107+'Niv1Privé '!W107</f>
        <v>921</v>
      </c>
      <c r="X106" s="179">
        <f>+'Niv1Pub  '!X107+'Niv1Privé '!X107</f>
        <v>465</v>
      </c>
      <c r="Y106" s="178">
        <f t="shared" si="26"/>
        <v>10934</v>
      </c>
      <c r="Z106" s="178">
        <f t="shared" si="26"/>
        <v>5247</v>
      </c>
      <c r="AA106" s="95" t="s">
        <v>82</v>
      </c>
      <c r="AB106" s="95"/>
      <c r="AC106" s="95"/>
      <c r="AD106" s="95"/>
      <c r="AE106" s="95"/>
      <c r="AF106" s="95"/>
      <c r="AG106" s="95"/>
      <c r="AH106" s="179">
        <f>+'Niv1Pub  '!AH107+'Niv1Privé '!AH107</f>
        <v>428</v>
      </c>
      <c r="AI106" s="179">
        <f>+'Niv1Pub  '!AI107+'Niv1Privé '!AI107</f>
        <v>396</v>
      </c>
      <c r="AJ106" s="179">
        <f>+'Niv1Pub  '!AJ107+'Niv1Privé '!AJ107</f>
        <v>32</v>
      </c>
      <c r="AK106" s="179">
        <f>+'Niv1Pub  '!AK107+'Niv1Privé '!AK107</f>
        <v>275</v>
      </c>
      <c r="AL106" s="179">
        <f>+'Niv1Pub  '!AL107+'Niv1Privé '!AL107</f>
        <v>186</v>
      </c>
      <c r="AM106" s="179">
        <f>+'Niv1Pub  '!AM107+'Niv1Privé '!AM107</f>
        <v>2</v>
      </c>
      <c r="AN106" s="179">
        <f>+'Niv1Pub  '!AN107+'Niv1Privé '!AN107</f>
        <v>47</v>
      </c>
      <c r="AO106" s="179">
        <f>+'Niv1Pub  '!AO107+'Niv1Privé '!AO107</f>
        <v>510</v>
      </c>
      <c r="AP106" s="179">
        <f>+'Niv1Pub  '!AP107+'Niv1Privé '!AP107</f>
        <v>8</v>
      </c>
      <c r="AQ106" s="179">
        <f>+'Niv1Pub  '!AQ107+'Niv1Privé '!AQ107</f>
        <v>169</v>
      </c>
      <c r="AR106" s="179">
        <f>+'Niv1Pub  '!AR107+'Niv1Privé '!AR107</f>
        <v>158</v>
      </c>
      <c r="AS106" s="179">
        <f>+'Niv1Pub  '!AS107+'Niv1Privé '!AS107</f>
        <v>11</v>
      </c>
    </row>
    <row r="107" spans="1:45" ht="15" customHeight="1" x14ac:dyDescent="0.3">
      <c r="A107" s="95" t="s">
        <v>83</v>
      </c>
      <c r="B107" s="179">
        <f>+'Niv1Pub  '!B108+'Niv1Privé '!B108</f>
        <v>18579</v>
      </c>
      <c r="C107" s="179">
        <f>+'Niv1Pub  '!C108+'Niv1Privé '!C108</f>
        <v>9026</v>
      </c>
      <c r="D107" s="179">
        <f>+'Niv1Pub  '!D108+'Niv1Privé '!D108</f>
        <v>9782</v>
      </c>
      <c r="E107" s="179">
        <f>+'Niv1Pub  '!E108+'Niv1Privé '!E108</f>
        <v>4727</v>
      </c>
      <c r="F107" s="179">
        <f>+'Niv1Pub  '!F108+'Niv1Privé '!F108</f>
        <v>7952</v>
      </c>
      <c r="G107" s="179">
        <f>+'Niv1Pub  '!G108+'Niv1Privé '!G108</f>
        <v>3873</v>
      </c>
      <c r="H107" s="179">
        <f>+'Niv1Pub  '!H108+'Niv1Privé '!H108</f>
        <v>5233</v>
      </c>
      <c r="I107" s="179">
        <f>+'Niv1Pub  '!I108+'Niv1Privé '!I108</f>
        <v>2633</v>
      </c>
      <c r="J107" s="179">
        <f>+'Niv1Pub  '!J108+'Niv1Privé '!J108</f>
        <v>3858</v>
      </c>
      <c r="K107" s="179">
        <f>+'Niv1Pub  '!K108+'Niv1Privé '!K108</f>
        <v>1755</v>
      </c>
      <c r="L107" s="178">
        <f t="shared" si="27"/>
        <v>45404</v>
      </c>
      <c r="M107" s="178">
        <f t="shared" si="27"/>
        <v>22014</v>
      </c>
      <c r="N107" s="95" t="s">
        <v>83</v>
      </c>
      <c r="O107" s="179">
        <f>+'Niv1Pub  '!O108+'Niv1Privé '!O108</f>
        <v>8129</v>
      </c>
      <c r="P107" s="179">
        <f>+'Niv1Pub  '!P108+'Niv1Privé '!P108</f>
        <v>3903</v>
      </c>
      <c r="Q107" s="179">
        <f>+'Niv1Pub  '!Q108+'Niv1Privé '!Q108</f>
        <v>3391</v>
      </c>
      <c r="R107" s="179">
        <f>+'Niv1Pub  '!R108+'Niv1Privé '!R108</f>
        <v>1662</v>
      </c>
      <c r="S107" s="179">
        <f>+'Niv1Pub  '!S108+'Niv1Privé '!S108</f>
        <v>2830</v>
      </c>
      <c r="T107" s="179">
        <f>+'Niv1Pub  '!T108+'Niv1Privé '!T108</f>
        <v>1400</v>
      </c>
      <c r="U107" s="179">
        <f>+'Niv1Pub  '!U108+'Niv1Privé '!U108</f>
        <v>1486</v>
      </c>
      <c r="V107" s="179">
        <f>+'Niv1Pub  '!V108+'Niv1Privé '!V108</f>
        <v>757</v>
      </c>
      <c r="W107" s="179">
        <f>+'Niv1Pub  '!W108+'Niv1Privé '!W108</f>
        <v>1331</v>
      </c>
      <c r="X107" s="179">
        <f>+'Niv1Pub  '!X108+'Niv1Privé '!X108</f>
        <v>581</v>
      </c>
      <c r="Y107" s="178">
        <f t="shared" si="26"/>
        <v>17167</v>
      </c>
      <c r="Z107" s="178">
        <f t="shared" si="26"/>
        <v>8303</v>
      </c>
      <c r="AA107" s="95" t="s">
        <v>83</v>
      </c>
      <c r="AB107" s="95"/>
      <c r="AC107" s="95"/>
      <c r="AD107" s="95"/>
      <c r="AE107" s="95"/>
      <c r="AF107" s="95"/>
      <c r="AG107" s="95"/>
      <c r="AH107" s="179">
        <f>+'Niv1Pub  '!AH108+'Niv1Privé '!AH108</f>
        <v>662</v>
      </c>
      <c r="AI107" s="179">
        <f>+'Niv1Pub  '!AI108+'Niv1Privé '!AI108</f>
        <v>608</v>
      </c>
      <c r="AJ107" s="179">
        <f>+'Niv1Pub  '!AJ108+'Niv1Privé '!AJ108</f>
        <v>54</v>
      </c>
      <c r="AK107" s="179">
        <f>+'Niv1Pub  '!AK108+'Niv1Privé '!AK108</f>
        <v>316</v>
      </c>
      <c r="AL107" s="179">
        <f>+'Niv1Pub  '!AL108+'Niv1Privé '!AL108</f>
        <v>231</v>
      </c>
      <c r="AM107" s="179">
        <f>+'Niv1Pub  '!AM108+'Niv1Privé '!AM108</f>
        <v>26</v>
      </c>
      <c r="AN107" s="179">
        <f>+'Niv1Pub  '!AN108+'Niv1Privé '!AN108</f>
        <v>50</v>
      </c>
      <c r="AO107" s="179">
        <f>+'Niv1Pub  '!AO108+'Niv1Privé '!AO108</f>
        <v>623</v>
      </c>
      <c r="AP107" s="179">
        <f>+'Niv1Pub  '!AP108+'Niv1Privé '!AP108</f>
        <v>8</v>
      </c>
      <c r="AQ107" s="179">
        <f>+'Niv1Pub  '!AQ108+'Niv1Privé '!AQ108</f>
        <v>263</v>
      </c>
      <c r="AR107" s="179">
        <f>+'Niv1Pub  '!AR108+'Niv1Privé '!AR108</f>
        <v>248</v>
      </c>
      <c r="AS107" s="179">
        <f>+'Niv1Pub  '!AS108+'Niv1Privé '!AS108</f>
        <v>15</v>
      </c>
    </row>
    <row r="108" spans="1:45" ht="15" customHeight="1" x14ac:dyDescent="0.3">
      <c r="A108" s="95" t="s">
        <v>84</v>
      </c>
      <c r="B108" s="179">
        <f>+'Niv1Pub  '!B109+'Niv1Privé '!B109</f>
        <v>2426</v>
      </c>
      <c r="C108" s="179">
        <f>+'Niv1Pub  '!C109+'Niv1Privé '!C109</f>
        <v>1121</v>
      </c>
      <c r="D108" s="179">
        <f>+'Niv1Pub  '!D109+'Niv1Privé '!D109</f>
        <v>861</v>
      </c>
      <c r="E108" s="179">
        <f>+'Niv1Pub  '!E109+'Niv1Privé '!E109</f>
        <v>395</v>
      </c>
      <c r="F108" s="179">
        <f>+'Niv1Pub  '!F109+'Niv1Privé '!F109</f>
        <v>396</v>
      </c>
      <c r="G108" s="179">
        <f>+'Niv1Pub  '!G109+'Niv1Privé '!G109</f>
        <v>181</v>
      </c>
      <c r="H108" s="179">
        <f>+'Niv1Pub  '!H109+'Niv1Privé '!H109</f>
        <v>318</v>
      </c>
      <c r="I108" s="179">
        <f>+'Niv1Pub  '!I109+'Niv1Privé '!I109</f>
        <v>138</v>
      </c>
      <c r="J108" s="179">
        <f>+'Niv1Pub  '!J109+'Niv1Privé '!J109</f>
        <v>214</v>
      </c>
      <c r="K108" s="179">
        <f>+'Niv1Pub  '!K109+'Niv1Privé '!K109</f>
        <v>96</v>
      </c>
      <c r="L108" s="178">
        <f t="shared" si="27"/>
        <v>4215</v>
      </c>
      <c r="M108" s="178">
        <f t="shared" si="27"/>
        <v>1931</v>
      </c>
      <c r="N108" s="95" t="s">
        <v>84</v>
      </c>
      <c r="O108" s="179">
        <f>+'Niv1Pub  '!O109+'Niv1Privé '!O109</f>
        <v>743</v>
      </c>
      <c r="P108" s="179">
        <f>+'Niv1Pub  '!P109+'Niv1Privé '!P109</f>
        <v>332</v>
      </c>
      <c r="Q108" s="179">
        <f>+'Niv1Pub  '!Q109+'Niv1Privé '!Q109</f>
        <v>207</v>
      </c>
      <c r="R108" s="179">
        <f>+'Niv1Pub  '!R109+'Niv1Privé '!R109</f>
        <v>86</v>
      </c>
      <c r="S108" s="179">
        <f>+'Niv1Pub  '!S109+'Niv1Privé '!S109</f>
        <v>95</v>
      </c>
      <c r="T108" s="179">
        <f>+'Niv1Pub  '!T109+'Niv1Privé '!T109</f>
        <v>43</v>
      </c>
      <c r="U108" s="179">
        <f>+'Niv1Pub  '!U109+'Niv1Privé '!U109</f>
        <v>61</v>
      </c>
      <c r="V108" s="179">
        <f>+'Niv1Pub  '!V109+'Niv1Privé '!V109</f>
        <v>25</v>
      </c>
      <c r="W108" s="179">
        <f>+'Niv1Pub  '!W109+'Niv1Privé '!W109</f>
        <v>51</v>
      </c>
      <c r="X108" s="179">
        <f>+'Niv1Pub  '!X109+'Niv1Privé '!X109</f>
        <v>21</v>
      </c>
      <c r="Y108" s="178">
        <f t="shared" si="26"/>
        <v>1157</v>
      </c>
      <c r="Z108" s="178">
        <f t="shared" si="26"/>
        <v>507</v>
      </c>
      <c r="AA108" s="95" t="s">
        <v>84</v>
      </c>
      <c r="AB108" s="95"/>
      <c r="AC108" s="95"/>
      <c r="AD108" s="95"/>
      <c r="AE108" s="95"/>
      <c r="AF108" s="95"/>
      <c r="AG108" s="95"/>
      <c r="AH108" s="179">
        <f>+'Niv1Pub  '!AH109+'Niv1Privé '!AH109</f>
        <v>72</v>
      </c>
      <c r="AI108" s="179">
        <f>+'Niv1Pub  '!AI109+'Niv1Privé '!AI109</f>
        <v>63</v>
      </c>
      <c r="AJ108" s="179">
        <f>+'Niv1Pub  '!AJ109+'Niv1Privé '!AJ109</f>
        <v>9</v>
      </c>
      <c r="AK108" s="179">
        <f>+'Niv1Pub  '!AK109+'Niv1Privé '!AK109</f>
        <v>65</v>
      </c>
      <c r="AL108" s="179">
        <f>+'Niv1Pub  '!AL109+'Niv1Privé '!AL109</f>
        <v>10</v>
      </c>
      <c r="AM108" s="179">
        <f>+'Niv1Pub  '!AM109+'Niv1Privé '!AM109</f>
        <v>0</v>
      </c>
      <c r="AN108" s="179">
        <f>+'Niv1Pub  '!AN109+'Niv1Privé '!AN109</f>
        <v>9</v>
      </c>
      <c r="AO108" s="179">
        <f>+'Niv1Pub  '!AO109+'Niv1Privé '!AO109</f>
        <v>84</v>
      </c>
      <c r="AP108" s="179">
        <f>+'Niv1Pub  '!AP109+'Niv1Privé '!AP109</f>
        <v>3</v>
      </c>
      <c r="AQ108" s="179">
        <f>+'Niv1Pub  '!AQ109+'Niv1Privé '!AQ109</f>
        <v>58</v>
      </c>
      <c r="AR108" s="179">
        <f>+'Niv1Pub  '!AR109+'Niv1Privé '!AR109</f>
        <v>45</v>
      </c>
      <c r="AS108" s="179">
        <f>+'Niv1Pub  '!AS109+'Niv1Privé '!AS109</f>
        <v>13</v>
      </c>
    </row>
    <row r="109" spans="1:45" ht="15" customHeight="1" x14ac:dyDescent="0.3">
      <c r="A109" s="95" t="s">
        <v>85</v>
      </c>
      <c r="B109" s="179">
        <f>+'Niv1Pub  '!B110</f>
        <v>1257</v>
      </c>
      <c r="C109" s="179">
        <f>+'Niv1Pub  '!C110</f>
        <v>600</v>
      </c>
      <c r="D109" s="179">
        <f>+'Niv1Pub  '!D110</f>
        <v>596</v>
      </c>
      <c r="E109" s="179">
        <f>+'Niv1Pub  '!E110</f>
        <v>292</v>
      </c>
      <c r="F109" s="179">
        <f>+'Niv1Pub  '!F110</f>
        <v>334</v>
      </c>
      <c r="G109" s="179">
        <f>+'Niv1Pub  '!G110</f>
        <v>144</v>
      </c>
      <c r="H109" s="179">
        <f>+'Niv1Pub  '!H110</f>
        <v>124</v>
      </c>
      <c r="I109" s="179">
        <f>+'Niv1Pub  '!I110</f>
        <v>55</v>
      </c>
      <c r="J109" s="179">
        <f>+'Niv1Pub  '!J110</f>
        <v>97</v>
      </c>
      <c r="K109" s="179">
        <f>+'Niv1Pub  '!K110</f>
        <v>50</v>
      </c>
      <c r="L109" s="178">
        <f t="shared" si="27"/>
        <v>2408</v>
      </c>
      <c r="M109" s="178">
        <f t="shared" si="27"/>
        <v>1141</v>
      </c>
      <c r="N109" s="95" t="s">
        <v>85</v>
      </c>
      <c r="O109" s="179">
        <f>+'Niv1Pub  '!O110</f>
        <v>713</v>
      </c>
      <c r="P109" s="179">
        <f>+'Niv1Pub  '!P110</f>
        <v>337</v>
      </c>
      <c r="Q109" s="179">
        <f>+'Niv1Pub  '!Q110</f>
        <v>175</v>
      </c>
      <c r="R109" s="179">
        <f>+'Niv1Pub  '!R110</f>
        <v>80</v>
      </c>
      <c r="S109" s="179">
        <f>+'Niv1Pub  '!S110</f>
        <v>77</v>
      </c>
      <c r="T109" s="179">
        <f>+'Niv1Pub  '!T110</f>
        <v>37</v>
      </c>
      <c r="U109" s="179">
        <f>+'Niv1Pub  '!U110</f>
        <v>33</v>
      </c>
      <c r="V109" s="179">
        <f>+'Niv1Pub  '!V110</f>
        <v>18</v>
      </c>
      <c r="W109" s="179">
        <f>+'Niv1Pub  '!W110</f>
        <v>16</v>
      </c>
      <c r="X109" s="179">
        <f>+'Niv1Pub  '!X110</f>
        <v>7</v>
      </c>
      <c r="Y109" s="178">
        <f t="shared" si="26"/>
        <v>1014</v>
      </c>
      <c r="Z109" s="178">
        <f t="shared" si="26"/>
        <v>479</v>
      </c>
      <c r="AA109" s="95" t="s">
        <v>85</v>
      </c>
      <c r="AB109" s="95"/>
      <c r="AC109" s="95"/>
      <c r="AD109" s="95"/>
      <c r="AE109" s="95"/>
      <c r="AF109" s="95"/>
      <c r="AG109" s="95"/>
      <c r="AH109" s="179">
        <f>+'Niv1Pub  '!AH110</f>
        <v>31</v>
      </c>
      <c r="AI109" s="179">
        <f>+'Niv1Pub  '!AI110</f>
        <v>26</v>
      </c>
      <c r="AJ109" s="179">
        <f>+'Niv1Pub  '!AJ110</f>
        <v>5</v>
      </c>
      <c r="AK109" s="179">
        <f>+'Niv1Pub  '!AK110</f>
        <v>29</v>
      </c>
      <c r="AL109" s="179">
        <f>+'Niv1Pub  '!AL110</f>
        <v>12</v>
      </c>
      <c r="AM109" s="179">
        <f>+'Niv1Pub  '!AM110</f>
        <v>0</v>
      </c>
      <c r="AN109" s="179">
        <f>+'Niv1Pub  '!AN110</f>
        <v>0</v>
      </c>
      <c r="AO109" s="179">
        <f>+'Niv1Pub  '!AO110</f>
        <v>41</v>
      </c>
      <c r="AP109" s="179">
        <f>+'Niv1Pub  '!AP110</f>
        <v>0</v>
      </c>
      <c r="AQ109" s="179">
        <f>+'Niv1Pub  '!AQ110</f>
        <v>20</v>
      </c>
      <c r="AR109" s="179">
        <f>+'Niv1Pub  '!AR110</f>
        <v>16</v>
      </c>
      <c r="AS109" s="179">
        <f>+'Niv1Pub  '!AS110</f>
        <v>4</v>
      </c>
    </row>
    <row r="110" spans="1:45" ht="15" customHeight="1" x14ac:dyDescent="0.3">
      <c r="A110" s="95" t="s">
        <v>86</v>
      </c>
      <c r="B110" s="179">
        <f>+'Niv1Pub  '!B111+'Niv1Privé '!B111</f>
        <v>9537</v>
      </c>
      <c r="C110" s="179">
        <f>+'Niv1Pub  '!C111+'Niv1Privé '!C111</f>
        <v>4728</v>
      </c>
      <c r="D110" s="179">
        <f>+'Niv1Pub  '!D111+'Niv1Privé '!D111</f>
        <v>4931</v>
      </c>
      <c r="E110" s="179">
        <f>+'Niv1Pub  '!E111+'Niv1Privé '!E111</f>
        <v>2419</v>
      </c>
      <c r="F110" s="179">
        <f>+'Niv1Pub  '!F111+'Niv1Privé '!F111</f>
        <v>3483</v>
      </c>
      <c r="G110" s="179">
        <f>+'Niv1Pub  '!G111+'Niv1Privé '!G111</f>
        <v>1841</v>
      </c>
      <c r="H110" s="179">
        <f>+'Niv1Pub  '!H111+'Niv1Privé '!H111</f>
        <v>1722</v>
      </c>
      <c r="I110" s="179">
        <f>+'Niv1Pub  '!I111+'Niv1Privé '!I111</f>
        <v>896</v>
      </c>
      <c r="J110" s="179">
        <f>+'Niv1Pub  '!J111+'Niv1Privé '!J111</f>
        <v>1104</v>
      </c>
      <c r="K110" s="179">
        <f>+'Niv1Pub  '!K111+'Niv1Privé '!K111</f>
        <v>609</v>
      </c>
      <c r="L110" s="178">
        <f t="shared" si="27"/>
        <v>20777</v>
      </c>
      <c r="M110" s="178">
        <f t="shared" si="27"/>
        <v>10493</v>
      </c>
      <c r="N110" s="95" t="s">
        <v>86</v>
      </c>
      <c r="O110" s="179">
        <f>+'Niv1Pub  '!O111+'Niv1Privé '!O111</f>
        <v>3570</v>
      </c>
      <c r="P110" s="179">
        <f>+'Niv1Pub  '!P111+'Niv1Privé '!P111</f>
        <v>1714</v>
      </c>
      <c r="Q110" s="179">
        <f>+'Niv1Pub  '!Q111+'Niv1Privé '!Q111</f>
        <v>1423</v>
      </c>
      <c r="R110" s="179">
        <f>+'Niv1Pub  '!R111+'Niv1Privé '!R111</f>
        <v>660</v>
      </c>
      <c r="S110" s="179">
        <f>+'Niv1Pub  '!S111+'Niv1Privé '!S111</f>
        <v>1144</v>
      </c>
      <c r="T110" s="179">
        <f>+'Niv1Pub  '!T111+'Niv1Privé '!T111</f>
        <v>592</v>
      </c>
      <c r="U110" s="179">
        <f>+'Niv1Pub  '!U111+'Niv1Privé '!U111</f>
        <v>446</v>
      </c>
      <c r="V110" s="179">
        <f>+'Niv1Pub  '!V111+'Niv1Privé '!V111</f>
        <v>235</v>
      </c>
      <c r="W110" s="179">
        <f>+'Niv1Pub  '!W111+'Niv1Privé '!W111</f>
        <v>370</v>
      </c>
      <c r="X110" s="179">
        <f>+'Niv1Pub  '!X111+'Niv1Privé '!X111</f>
        <v>197</v>
      </c>
      <c r="Y110" s="178">
        <f t="shared" si="26"/>
        <v>6953</v>
      </c>
      <c r="Z110" s="178">
        <f t="shared" si="26"/>
        <v>3398</v>
      </c>
      <c r="AA110" s="95" t="s">
        <v>86</v>
      </c>
      <c r="AB110" s="95"/>
      <c r="AC110" s="95"/>
      <c r="AD110" s="95"/>
      <c r="AE110" s="95"/>
      <c r="AF110" s="95"/>
      <c r="AG110" s="95"/>
      <c r="AH110" s="179">
        <f>+'Niv1Pub  '!AH111+'Niv1Privé '!AH111</f>
        <v>368</v>
      </c>
      <c r="AI110" s="179">
        <f>+'Niv1Pub  '!AI111+'Niv1Privé '!AI111</f>
        <v>328</v>
      </c>
      <c r="AJ110" s="179">
        <f>+'Niv1Pub  '!AJ111+'Niv1Privé '!AJ111</f>
        <v>40</v>
      </c>
      <c r="AK110" s="179">
        <f>+'Niv1Pub  '!AK111+'Niv1Privé '!AK111</f>
        <v>157</v>
      </c>
      <c r="AL110" s="179">
        <f>+'Niv1Pub  '!AL111+'Niv1Privé '!AL111</f>
        <v>144</v>
      </c>
      <c r="AM110" s="179">
        <f>+'Niv1Pub  '!AM111+'Niv1Privé '!AM111</f>
        <v>8</v>
      </c>
      <c r="AN110" s="179">
        <f>+'Niv1Pub  '!AN111+'Niv1Privé '!AN111</f>
        <v>56</v>
      </c>
      <c r="AO110" s="179">
        <f>+'Niv1Pub  '!AO111+'Niv1Privé '!AO111</f>
        <v>365</v>
      </c>
      <c r="AP110" s="179">
        <f>+'Niv1Pub  '!AP111+'Niv1Privé '!AP111</f>
        <v>17</v>
      </c>
      <c r="AQ110" s="179">
        <f>+'Niv1Pub  '!AQ111+'Niv1Privé '!AQ111</f>
        <v>166</v>
      </c>
      <c r="AR110" s="179">
        <f>+'Niv1Pub  '!AR111+'Niv1Privé '!AR111</f>
        <v>156</v>
      </c>
      <c r="AS110" s="179">
        <f>+'Niv1Pub  '!AS111+'Niv1Privé '!AS111</f>
        <v>10</v>
      </c>
    </row>
    <row r="111" spans="1:45" ht="15" customHeight="1" x14ac:dyDescent="0.3">
      <c r="A111" s="95" t="s">
        <v>89</v>
      </c>
      <c r="B111" s="179">
        <f>+'Niv1Pub  '!B112+'Niv1Privé '!B112</f>
        <v>3889</v>
      </c>
      <c r="C111" s="179">
        <f>+'Niv1Pub  '!C112+'Niv1Privé '!C112</f>
        <v>1935</v>
      </c>
      <c r="D111" s="179">
        <f>+'Niv1Pub  '!D112+'Niv1Privé '!D112</f>
        <v>2153</v>
      </c>
      <c r="E111" s="179">
        <f>+'Niv1Pub  '!E112+'Niv1Privé '!E112</f>
        <v>1086</v>
      </c>
      <c r="F111" s="179">
        <f>+'Niv1Pub  '!F112+'Niv1Privé '!F112</f>
        <v>1488</v>
      </c>
      <c r="G111" s="179">
        <f>+'Niv1Pub  '!G112+'Niv1Privé '!G112</f>
        <v>717</v>
      </c>
      <c r="H111" s="179">
        <f>+'Niv1Pub  '!H112+'Niv1Privé '!H112</f>
        <v>929</v>
      </c>
      <c r="I111" s="179">
        <f>+'Niv1Pub  '!I112+'Niv1Privé '!I112</f>
        <v>462</v>
      </c>
      <c r="J111" s="179">
        <f>+'Niv1Pub  '!J112+'Niv1Privé '!J112</f>
        <v>633</v>
      </c>
      <c r="K111" s="179">
        <f>+'Niv1Pub  '!K112+'Niv1Privé '!K112</f>
        <v>313</v>
      </c>
      <c r="L111" s="178">
        <f t="shared" si="27"/>
        <v>9092</v>
      </c>
      <c r="M111" s="178">
        <f t="shared" si="27"/>
        <v>4513</v>
      </c>
      <c r="N111" s="95" t="s">
        <v>89</v>
      </c>
      <c r="O111" s="179">
        <f>+'Niv1Pub  '!O112+'Niv1Privé '!O112</f>
        <v>1197</v>
      </c>
      <c r="P111" s="179">
        <f>+'Niv1Pub  '!P112+'Niv1Privé '!P112</f>
        <v>590</v>
      </c>
      <c r="Q111" s="179">
        <f>+'Niv1Pub  '!Q112+'Niv1Privé '!Q112</f>
        <v>599</v>
      </c>
      <c r="R111" s="179">
        <f>+'Niv1Pub  '!R112+'Niv1Privé '!R112</f>
        <v>275</v>
      </c>
      <c r="S111" s="179">
        <f>+'Niv1Pub  '!S112+'Niv1Privé '!S112</f>
        <v>420</v>
      </c>
      <c r="T111" s="179">
        <f>+'Niv1Pub  '!T112+'Niv1Privé '!T112</f>
        <v>202</v>
      </c>
      <c r="U111" s="179">
        <f>+'Niv1Pub  '!U112+'Niv1Privé '!U112</f>
        <v>220</v>
      </c>
      <c r="V111" s="179">
        <f>+'Niv1Pub  '!V112+'Niv1Privé '!V112</f>
        <v>117</v>
      </c>
      <c r="W111" s="179">
        <f>+'Niv1Pub  '!W112+'Niv1Privé '!W112</f>
        <v>139</v>
      </c>
      <c r="X111" s="179">
        <f>+'Niv1Pub  '!X112+'Niv1Privé '!X112</f>
        <v>64</v>
      </c>
      <c r="Y111" s="178">
        <f t="shared" si="26"/>
        <v>2575</v>
      </c>
      <c r="Z111" s="178">
        <f t="shared" si="26"/>
        <v>1248</v>
      </c>
      <c r="AA111" s="95" t="s">
        <v>89</v>
      </c>
      <c r="AB111" s="95"/>
      <c r="AC111" s="95"/>
      <c r="AD111" s="95"/>
      <c r="AE111" s="95"/>
      <c r="AF111" s="95"/>
      <c r="AG111" s="95"/>
      <c r="AH111" s="179">
        <f>+'Niv1Pub  '!AH112+'Niv1Privé '!AH112</f>
        <v>149</v>
      </c>
      <c r="AI111" s="179">
        <f>+'Niv1Pub  '!AI112+'Niv1Privé '!AI112</f>
        <v>131</v>
      </c>
      <c r="AJ111" s="179">
        <f>+'Niv1Pub  '!AJ112+'Niv1Privé '!AJ112</f>
        <v>18</v>
      </c>
      <c r="AK111" s="179">
        <f>+'Niv1Pub  '!AK112+'Niv1Privé '!AK112</f>
        <v>114</v>
      </c>
      <c r="AL111" s="179">
        <f>+'Niv1Pub  '!AL112+'Niv1Privé '!AL112</f>
        <v>6</v>
      </c>
      <c r="AM111" s="179">
        <f>+'Niv1Pub  '!AM112+'Niv1Privé '!AM112</f>
        <v>0</v>
      </c>
      <c r="AN111" s="179">
        <f>+'Niv1Pub  '!AN112+'Niv1Privé '!AN112</f>
        <v>20</v>
      </c>
      <c r="AO111" s="179">
        <f>+'Niv1Pub  '!AO112+'Niv1Privé '!AO112</f>
        <v>140</v>
      </c>
      <c r="AP111" s="179">
        <f>+'Niv1Pub  '!AP112+'Niv1Privé '!AP112</f>
        <v>6</v>
      </c>
      <c r="AQ111" s="179">
        <f>+'Niv1Pub  '!AQ112+'Niv1Privé '!AQ112</f>
        <v>92</v>
      </c>
      <c r="AR111" s="179">
        <f>+'Niv1Pub  '!AR112+'Niv1Privé '!AR112</f>
        <v>64</v>
      </c>
      <c r="AS111" s="179">
        <f>+'Niv1Pub  '!AS112+'Niv1Privé '!AS112</f>
        <v>28</v>
      </c>
    </row>
    <row r="112" spans="1:45" ht="15" customHeight="1" x14ac:dyDescent="0.3">
      <c r="A112" s="95" t="s">
        <v>90</v>
      </c>
      <c r="B112" s="179">
        <f>+'Niv1Pub  '!B113+'Niv1Privé '!B113</f>
        <v>7905</v>
      </c>
      <c r="C112" s="179">
        <f>+'Niv1Pub  '!C113+'Niv1Privé '!C113</f>
        <v>3815</v>
      </c>
      <c r="D112" s="179">
        <f>+'Niv1Pub  '!D113+'Niv1Privé '!D113</f>
        <v>4437</v>
      </c>
      <c r="E112" s="179">
        <f>+'Niv1Pub  '!E113+'Niv1Privé '!E113</f>
        <v>2128</v>
      </c>
      <c r="F112" s="179">
        <f>+'Niv1Pub  '!F113+'Niv1Privé '!F113</f>
        <v>2969</v>
      </c>
      <c r="G112" s="179">
        <f>+'Niv1Pub  '!G113+'Niv1Privé '!G113</f>
        <v>1314</v>
      </c>
      <c r="H112" s="179">
        <f>+'Niv1Pub  '!H113+'Niv1Privé '!H113</f>
        <v>1762</v>
      </c>
      <c r="I112" s="179">
        <f>+'Niv1Pub  '!I113+'Niv1Privé '!I113</f>
        <v>775</v>
      </c>
      <c r="J112" s="179">
        <f>+'Niv1Pub  '!J113+'Niv1Privé '!J113</f>
        <v>1146</v>
      </c>
      <c r="K112" s="179">
        <f>+'Niv1Pub  '!K113+'Niv1Privé '!K113</f>
        <v>482</v>
      </c>
      <c r="L112" s="178">
        <f t="shared" si="27"/>
        <v>18219</v>
      </c>
      <c r="M112" s="178">
        <f t="shared" si="27"/>
        <v>8514</v>
      </c>
      <c r="N112" s="95" t="s">
        <v>90</v>
      </c>
      <c r="O112" s="179">
        <f>+'Niv1Pub  '!O113+'Niv1Privé '!O113</f>
        <v>3068</v>
      </c>
      <c r="P112" s="179">
        <f>+'Niv1Pub  '!P113+'Niv1Privé '!P113</f>
        <v>1460</v>
      </c>
      <c r="Q112" s="179">
        <f>+'Niv1Pub  '!Q113+'Niv1Privé '!Q113</f>
        <v>1223</v>
      </c>
      <c r="R112" s="179">
        <f>+'Niv1Pub  '!R113+'Niv1Privé '!R113</f>
        <v>596</v>
      </c>
      <c r="S112" s="179">
        <f>+'Niv1Pub  '!S113+'Niv1Privé '!S113</f>
        <v>837</v>
      </c>
      <c r="T112" s="179">
        <f>+'Niv1Pub  '!T113+'Niv1Privé '!T113</f>
        <v>393</v>
      </c>
      <c r="U112" s="179">
        <f>+'Niv1Pub  '!U113+'Niv1Privé '!U113</f>
        <v>523</v>
      </c>
      <c r="V112" s="179">
        <f>+'Niv1Pub  '!V113+'Niv1Privé '!V113</f>
        <v>227</v>
      </c>
      <c r="W112" s="179">
        <f>+'Niv1Pub  '!W113+'Niv1Privé '!W113</f>
        <v>312</v>
      </c>
      <c r="X112" s="179">
        <f>+'Niv1Pub  '!X113+'Niv1Privé '!X113</f>
        <v>128</v>
      </c>
      <c r="Y112" s="178">
        <f t="shared" si="26"/>
        <v>5963</v>
      </c>
      <c r="Z112" s="178">
        <f t="shared" si="26"/>
        <v>2804</v>
      </c>
      <c r="AA112" s="95" t="s">
        <v>90</v>
      </c>
      <c r="AB112" s="95"/>
      <c r="AC112" s="95"/>
      <c r="AD112" s="95"/>
      <c r="AE112" s="95"/>
      <c r="AF112" s="95"/>
      <c r="AG112" s="95"/>
      <c r="AH112" s="179">
        <f>+'Niv1Pub  '!AH113+'Niv1Privé '!AH113</f>
        <v>270</v>
      </c>
      <c r="AI112" s="179">
        <f>+'Niv1Pub  '!AI113+'Niv1Privé '!AI113</f>
        <v>245</v>
      </c>
      <c r="AJ112" s="179">
        <f>+'Niv1Pub  '!AJ113+'Niv1Privé '!AJ113</f>
        <v>25</v>
      </c>
      <c r="AK112" s="179">
        <f>+'Niv1Pub  '!AK113+'Niv1Privé '!AK113</f>
        <v>183</v>
      </c>
      <c r="AL112" s="179">
        <f>+'Niv1Pub  '!AL113+'Niv1Privé '!AL113</f>
        <v>97</v>
      </c>
      <c r="AM112" s="179">
        <f>+'Niv1Pub  '!AM113+'Niv1Privé '!AM113</f>
        <v>3</v>
      </c>
      <c r="AN112" s="179">
        <f>+'Niv1Pub  '!AN113+'Niv1Privé '!AN113</f>
        <v>25</v>
      </c>
      <c r="AO112" s="179">
        <f>+'Niv1Pub  '!AO113+'Niv1Privé '!AO113</f>
        <v>308</v>
      </c>
      <c r="AP112" s="179">
        <f>+'Niv1Pub  '!AP113+'Niv1Privé '!AP113</f>
        <v>4</v>
      </c>
      <c r="AQ112" s="179">
        <f>+'Niv1Pub  '!AQ113+'Niv1Privé '!AQ113</f>
        <v>107</v>
      </c>
      <c r="AR112" s="179">
        <f>+'Niv1Pub  '!AR113+'Niv1Privé '!AR113</f>
        <v>98</v>
      </c>
      <c r="AS112" s="179">
        <f>+'Niv1Pub  '!AS113+'Niv1Privé '!AS113</f>
        <v>9</v>
      </c>
    </row>
    <row r="113" spans="1:45" ht="15" customHeight="1" x14ac:dyDescent="0.3">
      <c r="A113" s="95" t="s">
        <v>91</v>
      </c>
      <c r="B113" s="179">
        <f>+'Niv1Pub  '!B114+'Niv1Privé '!B114</f>
        <v>24225</v>
      </c>
      <c r="C113" s="179">
        <f>+'Niv1Pub  '!C114+'Niv1Privé '!C114</f>
        <v>12635</v>
      </c>
      <c r="D113" s="179">
        <f>+'Niv1Pub  '!D114+'Niv1Privé '!D114</f>
        <v>11155</v>
      </c>
      <c r="E113" s="179">
        <f>+'Niv1Pub  '!E114+'Niv1Privé '!E114</f>
        <v>5384</v>
      </c>
      <c r="F113" s="179">
        <f>+'Niv1Pub  '!F114+'Niv1Privé '!F114</f>
        <v>9111</v>
      </c>
      <c r="G113" s="179">
        <f>+'Niv1Pub  '!G114+'Niv1Privé '!G114</f>
        <v>4440</v>
      </c>
      <c r="H113" s="179">
        <f>+'Niv1Pub  '!H114+'Niv1Privé '!H114</f>
        <v>5622</v>
      </c>
      <c r="I113" s="179">
        <f>+'Niv1Pub  '!I114+'Niv1Privé '!I114</f>
        <v>2688</v>
      </c>
      <c r="J113" s="179">
        <f>+'Niv1Pub  '!J114+'Niv1Privé '!J114</f>
        <v>4532</v>
      </c>
      <c r="K113" s="179">
        <f>+'Niv1Pub  '!K114+'Niv1Privé '!K114</f>
        <v>1973</v>
      </c>
      <c r="L113" s="178">
        <f t="shared" si="27"/>
        <v>54645</v>
      </c>
      <c r="M113" s="178">
        <f t="shared" si="27"/>
        <v>27120</v>
      </c>
      <c r="N113" s="95" t="s">
        <v>91</v>
      </c>
      <c r="O113" s="179">
        <f>+'Niv1Pub  '!O114+'Niv1Privé '!O114</f>
        <v>8581</v>
      </c>
      <c r="P113" s="179">
        <f>+'Niv1Pub  '!P114+'Niv1Privé '!P114</f>
        <v>4241</v>
      </c>
      <c r="Q113" s="179">
        <f>+'Niv1Pub  '!Q114+'Niv1Privé '!Q114</f>
        <v>3549</v>
      </c>
      <c r="R113" s="179">
        <f>+'Niv1Pub  '!R114+'Niv1Privé '!R114</f>
        <v>1675</v>
      </c>
      <c r="S113" s="179">
        <f>+'Niv1Pub  '!S114+'Niv1Privé '!S114</f>
        <v>3200</v>
      </c>
      <c r="T113" s="179">
        <f>+'Niv1Pub  '!T114+'Niv1Privé '!T114</f>
        <v>1559</v>
      </c>
      <c r="U113" s="179">
        <f>+'Niv1Pub  '!U114+'Niv1Privé '!U114</f>
        <v>1590</v>
      </c>
      <c r="V113" s="179">
        <f>+'Niv1Pub  '!V114+'Niv1Privé '!V114</f>
        <v>797</v>
      </c>
      <c r="W113" s="179">
        <f>+'Niv1Pub  '!W114+'Niv1Privé '!W114</f>
        <v>1659</v>
      </c>
      <c r="X113" s="179">
        <f>+'Niv1Pub  '!X114+'Niv1Privé '!X114</f>
        <v>693</v>
      </c>
      <c r="Y113" s="178">
        <f t="shared" si="26"/>
        <v>18579</v>
      </c>
      <c r="Z113" s="178">
        <f t="shared" si="26"/>
        <v>8965</v>
      </c>
      <c r="AA113" s="95" t="s">
        <v>91</v>
      </c>
      <c r="AB113" s="95"/>
      <c r="AC113" s="95"/>
      <c r="AD113" s="95"/>
      <c r="AE113" s="95"/>
      <c r="AF113" s="95"/>
      <c r="AG113" s="95"/>
      <c r="AH113" s="179">
        <f>+'Niv1Pub  '!AH114+'Niv1Privé '!AH114</f>
        <v>837</v>
      </c>
      <c r="AI113" s="179">
        <f>+'Niv1Pub  '!AI114+'Niv1Privé '!AI114</f>
        <v>766</v>
      </c>
      <c r="AJ113" s="179">
        <f>+'Niv1Pub  '!AJ114+'Niv1Privé '!AJ114</f>
        <v>71</v>
      </c>
      <c r="AK113" s="179">
        <f>+'Niv1Pub  '!AK114+'Niv1Privé '!AK114</f>
        <v>398</v>
      </c>
      <c r="AL113" s="179">
        <f>+'Niv1Pub  '!AL114+'Niv1Privé '!AL114</f>
        <v>315</v>
      </c>
      <c r="AM113" s="179">
        <f>+'Niv1Pub  '!AM114+'Niv1Privé '!AM114</f>
        <v>10</v>
      </c>
      <c r="AN113" s="179">
        <f>+'Niv1Pub  '!AN114+'Niv1Privé '!AN114</f>
        <v>55</v>
      </c>
      <c r="AO113" s="179">
        <f>+'Niv1Pub  '!AO114+'Niv1Privé '!AO114</f>
        <v>778</v>
      </c>
      <c r="AP113" s="179">
        <f>+'Niv1Pub  '!AP114+'Niv1Privé '!AP114</f>
        <v>29</v>
      </c>
      <c r="AQ113" s="179">
        <f>+'Niv1Pub  '!AQ114+'Niv1Privé '!AQ114</f>
        <v>373</v>
      </c>
      <c r="AR113" s="179">
        <f>+'Niv1Pub  '!AR114+'Niv1Privé '!AR114</f>
        <v>346</v>
      </c>
      <c r="AS113" s="179">
        <f>+'Niv1Pub  '!AS114+'Niv1Privé '!AS114</f>
        <v>27</v>
      </c>
    </row>
    <row r="114" spans="1:45" ht="15" customHeight="1" x14ac:dyDescent="0.3">
      <c r="A114" s="95" t="s">
        <v>92</v>
      </c>
      <c r="B114" s="179">
        <f>+'Niv1Pub  '!B115+'Niv1Privé '!B115</f>
        <v>9678</v>
      </c>
      <c r="C114" s="179">
        <f>+'Niv1Pub  '!C115+'Niv1Privé '!C115</f>
        <v>4705</v>
      </c>
      <c r="D114" s="179">
        <f>+'Niv1Pub  '!D115+'Niv1Privé '!D115</f>
        <v>4976</v>
      </c>
      <c r="E114" s="179">
        <f>+'Niv1Pub  '!E115+'Niv1Privé '!E115</f>
        <v>2396</v>
      </c>
      <c r="F114" s="179">
        <f>+'Niv1Pub  '!F115+'Niv1Privé '!F115</f>
        <v>4198</v>
      </c>
      <c r="G114" s="179">
        <f>+'Niv1Pub  '!G115+'Niv1Privé '!G115</f>
        <v>2072</v>
      </c>
      <c r="H114" s="179">
        <f>+'Niv1Pub  '!H115+'Niv1Privé '!H115</f>
        <v>2926</v>
      </c>
      <c r="I114" s="179">
        <f>+'Niv1Pub  '!I115+'Niv1Privé '!I115</f>
        <v>1449</v>
      </c>
      <c r="J114" s="179">
        <f>+'Niv1Pub  '!J115+'Niv1Privé '!J115</f>
        <v>1894</v>
      </c>
      <c r="K114" s="179">
        <f>+'Niv1Pub  '!K115+'Niv1Privé '!K115</f>
        <v>936</v>
      </c>
      <c r="L114" s="178">
        <f t="shared" si="27"/>
        <v>23672</v>
      </c>
      <c r="M114" s="178">
        <f t="shared" si="27"/>
        <v>11558</v>
      </c>
      <c r="N114" s="95" t="s">
        <v>92</v>
      </c>
      <c r="O114" s="179">
        <f>+'Niv1Pub  '!O115+'Niv1Privé '!O115</f>
        <v>2989</v>
      </c>
      <c r="P114" s="179">
        <f>+'Niv1Pub  '!P115+'Niv1Privé '!P115</f>
        <v>1420</v>
      </c>
      <c r="Q114" s="179">
        <f>+'Niv1Pub  '!Q115+'Niv1Privé '!Q115</f>
        <v>1300</v>
      </c>
      <c r="R114" s="179">
        <f>+'Niv1Pub  '!R115+'Niv1Privé '!R115</f>
        <v>632</v>
      </c>
      <c r="S114" s="179">
        <f>+'Niv1Pub  '!S115+'Niv1Privé '!S115</f>
        <v>1245</v>
      </c>
      <c r="T114" s="179">
        <f>+'Niv1Pub  '!T115+'Niv1Privé '!T115</f>
        <v>621</v>
      </c>
      <c r="U114" s="179">
        <f>+'Niv1Pub  '!U115+'Niv1Privé '!U115</f>
        <v>743</v>
      </c>
      <c r="V114" s="179">
        <f>+'Niv1Pub  '!V115+'Niv1Privé '!V115</f>
        <v>357</v>
      </c>
      <c r="W114" s="179">
        <f>+'Niv1Pub  '!W115+'Niv1Privé '!W115</f>
        <v>485</v>
      </c>
      <c r="X114" s="179">
        <f>+'Niv1Pub  '!X115+'Niv1Privé '!X115</f>
        <v>242</v>
      </c>
      <c r="Y114" s="178">
        <f t="shared" si="26"/>
        <v>6762</v>
      </c>
      <c r="Z114" s="178">
        <f t="shared" si="26"/>
        <v>3272</v>
      </c>
      <c r="AA114" s="95" t="s">
        <v>92</v>
      </c>
      <c r="AB114" s="95"/>
      <c r="AC114" s="95"/>
      <c r="AD114" s="95"/>
      <c r="AE114" s="95"/>
      <c r="AF114" s="95"/>
      <c r="AG114" s="95"/>
      <c r="AH114" s="179">
        <f>+'Niv1Pub  '!AH115+'Niv1Privé '!AH115</f>
        <v>405</v>
      </c>
      <c r="AI114" s="179">
        <f>+'Niv1Pub  '!AI115+'Niv1Privé '!AI115</f>
        <v>378</v>
      </c>
      <c r="AJ114" s="179">
        <f>+'Niv1Pub  '!AJ115+'Niv1Privé '!AJ115</f>
        <v>27</v>
      </c>
      <c r="AK114" s="179">
        <f>+'Niv1Pub  '!AK115+'Niv1Privé '!AK115</f>
        <v>251</v>
      </c>
      <c r="AL114" s="179">
        <f>+'Niv1Pub  '!AL115+'Niv1Privé '!AL115</f>
        <v>156</v>
      </c>
      <c r="AM114" s="179">
        <f>+'Niv1Pub  '!AM115+'Niv1Privé '!AM115</f>
        <v>0</v>
      </c>
      <c r="AN114" s="179">
        <f>+'Niv1Pub  '!AN115+'Niv1Privé '!AN115</f>
        <v>58</v>
      </c>
      <c r="AO114" s="179">
        <f>+'Niv1Pub  '!AO115+'Niv1Privé '!AO115</f>
        <v>465</v>
      </c>
      <c r="AP114" s="179">
        <f>+'Niv1Pub  '!AP115+'Niv1Privé '!AP115</f>
        <v>15</v>
      </c>
      <c r="AQ114" s="179">
        <f>+'Niv1Pub  '!AQ115+'Niv1Privé '!AQ115</f>
        <v>127</v>
      </c>
      <c r="AR114" s="179">
        <f>+'Niv1Pub  '!AR115+'Niv1Privé '!AR115</f>
        <v>118</v>
      </c>
      <c r="AS114" s="179">
        <f>+'Niv1Pub  '!AS115+'Niv1Privé '!AS115</f>
        <v>9</v>
      </c>
    </row>
    <row r="115" spans="1:45" ht="15" customHeight="1" x14ac:dyDescent="0.3">
      <c r="A115" s="95" t="s">
        <v>93</v>
      </c>
      <c r="B115" s="179">
        <f>+'Niv1Pub  '!B116+'Niv1Privé '!B116</f>
        <v>4613</v>
      </c>
      <c r="C115" s="179">
        <f>+'Niv1Pub  '!C116+'Niv1Privé '!C116</f>
        <v>2236</v>
      </c>
      <c r="D115" s="179">
        <f>+'Niv1Pub  '!D116+'Niv1Privé '!D116</f>
        <v>2034</v>
      </c>
      <c r="E115" s="179">
        <f>+'Niv1Pub  '!E116+'Niv1Privé '!E116</f>
        <v>972</v>
      </c>
      <c r="F115" s="179">
        <f>+'Niv1Pub  '!F116+'Niv1Privé '!F116</f>
        <v>1768</v>
      </c>
      <c r="G115" s="179">
        <f>+'Niv1Pub  '!G116+'Niv1Privé '!G116</f>
        <v>851</v>
      </c>
      <c r="H115" s="179">
        <f>+'Niv1Pub  '!H116+'Niv1Privé '!H116</f>
        <v>862</v>
      </c>
      <c r="I115" s="179">
        <f>+'Niv1Pub  '!I116+'Niv1Privé '!I116</f>
        <v>412</v>
      </c>
      <c r="J115" s="179">
        <f>+'Niv1Pub  '!J116+'Niv1Privé '!J116</f>
        <v>732</v>
      </c>
      <c r="K115" s="179">
        <f>+'Niv1Pub  '!K116+'Niv1Privé '!K116</f>
        <v>352</v>
      </c>
      <c r="L115" s="178">
        <f t="shared" si="27"/>
        <v>10009</v>
      </c>
      <c r="M115" s="178">
        <f t="shared" si="27"/>
        <v>4823</v>
      </c>
      <c r="N115" s="95" t="s">
        <v>93</v>
      </c>
      <c r="O115" s="179">
        <f>+'Niv1Pub  '!O116+'Niv1Privé '!O116</f>
        <v>1848</v>
      </c>
      <c r="P115" s="179">
        <f>+'Niv1Pub  '!P116+'Niv1Privé '!P116</f>
        <v>899</v>
      </c>
      <c r="Q115" s="179">
        <f>+'Niv1Pub  '!Q116+'Niv1Privé '!Q116</f>
        <v>517</v>
      </c>
      <c r="R115" s="179">
        <f>+'Niv1Pub  '!R116+'Niv1Privé '!R116</f>
        <v>240</v>
      </c>
      <c r="S115" s="179">
        <f>+'Niv1Pub  '!S116+'Niv1Privé '!S116</f>
        <v>498</v>
      </c>
      <c r="T115" s="179">
        <f>+'Niv1Pub  '!T116+'Niv1Privé '!T116</f>
        <v>251</v>
      </c>
      <c r="U115" s="179">
        <f>+'Niv1Pub  '!U116+'Niv1Privé '!U116</f>
        <v>228</v>
      </c>
      <c r="V115" s="179">
        <f>+'Niv1Pub  '!V116+'Niv1Privé '!V116</f>
        <v>108</v>
      </c>
      <c r="W115" s="179">
        <f>+'Niv1Pub  '!W116+'Niv1Privé '!W116</f>
        <v>137</v>
      </c>
      <c r="X115" s="179">
        <f>+'Niv1Pub  '!X116+'Niv1Privé '!X116</f>
        <v>57</v>
      </c>
      <c r="Y115" s="178">
        <f t="shared" si="26"/>
        <v>3228</v>
      </c>
      <c r="Z115" s="178">
        <f t="shared" si="26"/>
        <v>1555</v>
      </c>
      <c r="AA115" s="95" t="s">
        <v>93</v>
      </c>
      <c r="AB115" s="95"/>
      <c r="AC115" s="95"/>
      <c r="AD115" s="95"/>
      <c r="AE115" s="95"/>
      <c r="AF115" s="95"/>
      <c r="AG115" s="95"/>
      <c r="AH115" s="179">
        <f>+'Niv1Pub  '!AH116+'Niv1Privé '!AH116</f>
        <v>170</v>
      </c>
      <c r="AI115" s="179">
        <f>+'Niv1Pub  '!AI116+'Niv1Privé '!AI116</f>
        <v>150</v>
      </c>
      <c r="AJ115" s="179">
        <f>+'Niv1Pub  '!AJ116+'Niv1Privé '!AJ116</f>
        <v>20</v>
      </c>
      <c r="AK115" s="179">
        <f>+'Niv1Pub  '!AK116+'Niv1Privé '!AK116</f>
        <v>81</v>
      </c>
      <c r="AL115" s="179">
        <f>+'Niv1Pub  '!AL116+'Niv1Privé '!AL116</f>
        <v>60</v>
      </c>
      <c r="AM115" s="179">
        <f>+'Niv1Pub  '!AM116+'Niv1Privé '!AM116</f>
        <v>1</v>
      </c>
      <c r="AN115" s="179">
        <f>+'Niv1Pub  '!AN116+'Niv1Privé '!AN116</f>
        <v>43</v>
      </c>
      <c r="AO115" s="179">
        <f>+'Niv1Pub  '!AO116+'Niv1Privé '!AO116</f>
        <v>185</v>
      </c>
      <c r="AP115" s="179">
        <f>+'Niv1Pub  '!AP116+'Niv1Privé '!AP116</f>
        <v>9</v>
      </c>
      <c r="AQ115" s="179">
        <f>+'Niv1Pub  '!AQ116+'Niv1Privé '!AQ116</f>
        <v>82</v>
      </c>
      <c r="AR115" s="179">
        <f>+'Niv1Pub  '!AR116+'Niv1Privé '!AR116</f>
        <v>74</v>
      </c>
      <c r="AS115" s="179">
        <f>+'Niv1Pub  '!AS116+'Niv1Privé '!AS116</f>
        <v>8</v>
      </c>
    </row>
    <row r="116" spans="1:45" ht="15" customHeight="1" x14ac:dyDescent="0.3">
      <c r="A116" s="95" t="s">
        <v>94</v>
      </c>
      <c r="B116" s="179">
        <f>+'Niv1Pub  '!B117+'Niv1Privé '!B117</f>
        <v>1286</v>
      </c>
      <c r="C116" s="179">
        <f>+'Niv1Pub  '!C117+'Niv1Privé '!C117</f>
        <v>605</v>
      </c>
      <c r="D116" s="179">
        <f>+'Niv1Pub  '!D117+'Niv1Privé '!D117</f>
        <v>625</v>
      </c>
      <c r="E116" s="179">
        <f>+'Niv1Pub  '!E117+'Niv1Privé '!E117</f>
        <v>281</v>
      </c>
      <c r="F116" s="179">
        <f>+'Niv1Pub  '!F117+'Niv1Privé '!F117</f>
        <v>324</v>
      </c>
      <c r="G116" s="179">
        <f>+'Niv1Pub  '!G117+'Niv1Privé '!G117</f>
        <v>169</v>
      </c>
      <c r="H116" s="179">
        <f>+'Niv1Pub  '!H117+'Niv1Privé '!H117</f>
        <v>171</v>
      </c>
      <c r="I116" s="179">
        <f>+'Niv1Pub  '!I117+'Niv1Privé '!I117</f>
        <v>82</v>
      </c>
      <c r="J116" s="179">
        <f>+'Niv1Pub  '!J117+'Niv1Privé '!J117</f>
        <v>252</v>
      </c>
      <c r="K116" s="179">
        <f>+'Niv1Pub  '!K117+'Niv1Privé '!K117</f>
        <v>125</v>
      </c>
      <c r="L116" s="178">
        <f t="shared" ref="L116:M119" si="28">++B116+D116+F116+H116+J116</f>
        <v>2658</v>
      </c>
      <c r="M116" s="178">
        <f t="shared" si="28"/>
        <v>1262</v>
      </c>
      <c r="N116" s="95" t="s">
        <v>94</v>
      </c>
      <c r="O116" s="179">
        <f>+'Niv1Pub  '!O117+'Niv1Privé '!O117</f>
        <v>645</v>
      </c>
      <c r="P116" s="179">
        <f>+'Niv1Pub  '!P117+'Niv1Privé '!P117</f>
        <v>313</v>
      </c>
      <c r="Q116" s="179">
        <f>+'Niv1Pub  '!Q117+'Niv1Privé '!Q117</f>
        <v>133</v>
      </c>
      <c r="R116" s="179">
        <f>+'Niv1Pub  '!R117+'Niv1Privé '!R117</f>
        <v>47</v>
      </c>
      <c r="S116" s="179">
        <f>+'Niv1Pub  '!S117+'Niv1Privé '!S117</f>
        <v>43</v>
      </c>
      <c r="T116" s="179">
        <f>+'Niv1Pub  '!T117+'Niv1Privé '!T117</f>
        <v>24</v>
      </c>
      <c r="U116" s="179">
        <f>+'Niv1Pub  '!U117+'Niv1Privé '!U117</f>
        <v>34</v>
      </c>
      <c r="V116" s="179">
        <f>+'Niv1Pub  '!V117+'Niv1Privé '!V117</f>
        <v>18</v>
      </c>
      <c r="W116" s="179">
        <f>+'Niv1Pub  '!W117+'Niv1Privé '!W117</f>
        <v>46</v>
      </c>
      <c r="X116" s="179">
        <f>+'Niv1Pub  '!X117+'Niv1Privé '!X117</f>
        <v>19</v>
      </c>
      <c r="Y116" s="178">
        <f t="shared" si="26"/>
        <v>901</v>
      </c>
      <c r="Z116" s="178">
        <f t="shared" si="26"/>
        <v>421</v>
      </c>
      <c r="AA116" s="95" t="s">
        <v>94</v>
      </c>
      <c r="AB116" s="95"/>
      <c r="AC116" s="95"/>
      <c r="AD116" s="95"/>
      <c r="AE116" s="95"/>
      <c r="AF116" s="95"/>
      <c r="AG116" s="95"/>
      <c r="AH116" s="179">
        <f>+'Niv1Pub  '!AH117+'Niv1Privé '!AH117</f>
        <v>52</v>
      </c>
      <c r="AI116" s="179">
        <f>+'Niv1Pub  '!AI117+'Niv1Privé '!AI117</f>
        <v>43</v>
      </c>
      <c r="AJ116" s="179">
        <f>+'Niv1Pub  '!AJ117+'Niv1Privé '!AJ117</f>
        <v>9</v>
      </c>
      <c r="AK116" s="179">
        <f>+'Niv1Pub  '!AK117+'Niv1Privé '!AK117</f>
        <v>57</v>
      </c>
      <c r="AL116" s="179">
        <f>+'Niv1Pub  '!AL117+'Niv1Privé '!AL117</f>
        <v>0</v>
      </c>
      <c r="AM116" s="179">
        <f>+'Niv1Pub  '!AM117+'Niv1Privé '!AM117</f>
        <v>0</v>
      </c>
      <c r="AN116" s="179">
        <f>+'Niv1Pub  '!AN117+'Niv1Privé '!AN117</f>
        <v>11</v>
      </c>
      <c r="AO116" s="179">
        <f>+'Niv1Pub  '!AO117+'Niv1Privé '!AO117</f>
        <v>68</v>
      </c>
      <c r="AP116" s="179">
        <f>+'Niv1Pub  '!AP117+'Niv1Privé '!AP117</f>
        <v>3</v>
      </c>
      <c r="AQ116" s="179">
        <f>+'Niv1Pub  '!AQ117+'Niv1Privé '!AQ117</f>
        <v>34</v>
      </c>
      <c r="AR116" s="179">
        <f>+'Niv1Pub  '!AR117+'Niv1Privé '!AR117</f>
        <v>27</v>
      </c>
      <c r="AS116" s="179">
        <f>+'Niv1Pub  '!AS117+'Niv1Privé '!AS117</f>
        <v>7</v>
      </c>
    </row>
    <row r="117" spans="1:45" ht="15" customHeight="1" x14ac:dyDescent="0.3">
      <c r="A117" s="95" t="s">
        <v>95</v>
      </c>
      <c r="B117" s="179">
        <f>+'Niv1Pub  '!B118+'Niv1Privé '!B118</f>
        <v>12301</v>
      </c>
      <c r="C117" s="179">
        <f>+'Niv1Pub  '!C118+'Niv1Privé '!C118</f>
        <v>6026</v>
      </c>
      <c r="D117" s="179">
        <f>+'Niv1Pub  '!D118+'Niv1Privé '!D118</f>
        <v>6599</v>
      </c>
      <c r="E117" s="179">
        <f>+'Niv1Pub  '!E118+'Niv1Privé '!E118</f>
        <v>3166</v>
      </c>
      <c r="F117" s="179">
        <f>+'Niv1Pub  '!F118+'Niv1Privé '!F118</f>
        <v>4807</v>
      </c>
      <c r="G117" s="179">
        <f>+'Niv1Pub  '!G118+'Niv1Privé '!G118</f>
        <v>2355</v>
      </c>
      <c r="H117" s="179">
        <f>+'Niv1Pub  '!H118+'Niv1Privé '!H118</f>
        <v>2472</v>
      </c>
      <c r="I117" s="179">
        <f>+'Niv1Pub  '!I118+'Niv1Privé '!I118</f>
        <v>1153</v>
      </c>
      <c r="J117" s="179">
        <f>+'Niv1Pub  '!J118+'Niv1Privé '!J118</f>
        <v>1700</v>
      </c>
      <c r="K117" s="179">
        <f>+'Niv1Pub  '!K118+'Niv1Privé '!K118</f>
        <v>750</v>
      </c>
      <c r="L117" s="178">
        <f t="shared" si="28"/>
        <v>27879</v>
      </c>
      <c r="M117" s="178">
        <f t="shared" si="28"/>
        <v>13450</v>
      </c>
      <c r="N117" s="95" t="s">
        <v>95</v>
      </c>
      <c r="O117" s="179">
        <f>+'Niv1Pub  '!O118+'Niv1Privé '!O118</f>
        <v>4659</v>
      </c>
      <c r="P117" s="179">
        <f>+'Niv1Pub  '!P118+'Niv1Privé '!P118</f>
        <v>2262</v>
      </c>
      <c r="Q117" s="179">
        <f>+'Niv1Pub  '!Q118+'Niv1Privé '!Q118</f>
        <v>1708</v>
      </c>
      <c r="R117" s="179">
        <f>+'Niv1Pub  '!R118+'Niv1Privé '!R118</f>
        <v>808</v>
      </c>
      <c r="S117" s="179">
        <f>+'Niv1Pub  '!S118+'Niv1Privé '!S118</f>
        <v>1321</v>
      </c>
      <c r="T117" s="179">
        <f>+'Niv1Pub  '!T118+'Niv1Privé '!T118</f>
        <v>637</v>
      </c>
      <c r="U117" s="179">
        <f>+'Niv1Pub  '!U118+'Niv1Privé '!U118</f>
        <v>557</v>
      </c>
      <c r="V117" s="179">
        <f>+'Niv1Pub  '!V118+'Niv1Privé '!V118</f>
        <v>249</v>
      </c>
      <c r="W117" s="179">
        <f>+'Niv1Pub  '!W118+'Niv1Privé '!W118</f>
        <v>445</v>
      </c>
      <c r="X117" s="179">
        <f>+'Niv1Pub  '!X118+'Niv1Privé '!X118</f>
        <v>198</v>
      </c>
      <c r="Y117" s="178">
        <f t="shared" si="26"/>
        <v>8690</v>
      </c>
      <c r="Z117" s="178">
        <f t="shared" si="26"/>
        <v>4154</v>
      </c>
      <c r="AA117" s="95" t="s">
        <v>95</v>
      </c>
      <c r="AB117" s="95"/>
      <c r="AC117" s="95"/>
      <c r="AD117" s="95"/>
      <c r="AE117" s="95"/>
      <c r="AF117" s="95"/>
      <c r="AG117" s="95"/>
      <c r="AH117" s="179">
        <f>+'Niv1Pub  '!AH118+'Niv1Privé '!AH118</f>
        <v>475</v>
      </c>
      <c r="AI117" s="179">
        <f>+'Niv1Pub  '!AI118+'Niv1Privé '!AI118</f>
        <v>449</v>
      </c>
      <c r="AJ117" s="179">
        <f>+'Niv1Pub  '!AJ118+'Niv1Privé '!AJ118</f>
        <v>26</v>
      </c>
      <c r="AK117" s="179">
        <f>+'Niv1Pub  '!AK118+'Niv1Privé '!AK118</f>
        <v>257</v>
      </c>
      <c r="AL117" s="179">
        <f>+'Niv1Pub  '!AL118+'Niv1Privé '!AL118</f>
        <v>32</v>
      </c>
      <c r="AM117" s="179">
        <f>+'Niv1Pub  '!AM118+'Niv1Privé '!AM118</f>
        <v>166</v>
      </c>
      <c r="AN117" s="179">
        <f>+'Niv1Pub  '!AN118+'Niv1Privé '!AN118</f>
        <v>26</v>
      </c>
      <c r="AO117" s="179">
        <f>+'Niv1Pub  '!AO118+'Niv1Privé '!AO118</f>
        <v>481</v>
      </c>
      <c r="AP117" s="179">
        <f>+'Niv1Pub  '!AP118+'Niv1Privé '!AP118</f>
        <v>8</v>
      </c>
      <c r="AQ117" s="179">
        <f>+'Niv1Pub  '!AQ118+'Niv1Privé '!AQ118</f>
        <v>189</v>
      </c>
      <c r="AR117" s="179">
        <f>+'Niv1Pub  '!AR118+'Niv1Privé '!AR118</f>
        <v>185</v>
      </c>
      <c r="AS117" s="179">
        <f>+'Niv1Pub  '!AS118+'Niv1Privé '!AS118</f>
        <v>4</v>
      </c>
    </row>
    <row r="118" spans="1:45" ht="15" customHeight="1" x14ac:dyDescent="0.3">
      <c r="A118" s="95" t="s">
        <v>96</v>
      </c>
      <c r="B118" s="179">
        <f>+'Niv1Pub  '!B119+'Niv1Privé '!B119</f>
        <v>2546</v>
      </c>
      <c r="C118" s="179">
        <f>+'Niv1Pub  '!C119+'Niv1Privé '!C119</f>
        <v>1192</v>
      </c>
      <c r="D118" s="179">
        <f>+'Niv1Pub  '!D119+'Niv1Privé '!D119</f>
        <v>1319</v>
      </c>
      <c r="E118" s="179">
        <f>+'Niv1Pub  '!E119+'Niv1Privé '!E119</f>
        <v>691</v>
      </c>
      <c r="F118" s="179">
        <f>+'Niv1Pub  '!F119+'Niv1Privé '!F119</f>
        <v>867</v>
      </c>
      <c r="G118" s="179">
        <f>+'Niv1Pub  '!G119+'Niv1Privé '!G119</f>
        <v>372</v>
      </c>
      <c r="H118" s="179">
        <f>+'Niv1Pub  '!H119+'Niv1Privé '!H119</f>
        <v>324</v>
      </c>
      <c r="I118" s="179">
        <f>+'Niv1Pub  '!I119+'Niv1Privé '!I119</f>
        <v>133</v>
      </c>
      <c r="J118" s="179">
        <f>+'Niv1Pub  '!J119+'Niv1Privé '!J119</f>
        <v>228</v>
      </c>
      <c r="K118" s="179">
        <f>+'Niv1Pub  '!K119+'Niv1Privé '!K119</f>
        <v>126</v>
      </c>
      <c r="L118" s="178">
        <f t="shared" si="28"/>
        <v>5284</v>
      </c>
      <c r="M118" s="178">
        <f t="shared" si="28"/>
        <v>2514</v>
      </c>
      <c r="N118" s="95" t="s">
        <v>96</v>
      </c>
      <c r="O118" s="179">
        <f>+'Niv1Pub  '!O119+'Niv1Privé '!O119</f>
        <v>974</v>
      </c>
      <c r="P118" s="179">
        <f>+'Niv1Pub  '!P119+'Niv1Privé '!P119</f>
        <v>438</v>
      </c>
      <c r="Q118" s="179">
        <f>+'Niv1Pub  '!Q119+'Niv1Privé '!Q119</f>
        <v>412</v>
      </c>
      <c r="R118" s="179">
        <f>+'Niv1Pub  '!R119+'Niv1Privé '!R119</f>
        <v>208</v>
      </c>
      <c r="S118" s="179">
        <f>+'Niv1Pub  '!S119+'Niv1Privé '!S119</f>
        <v>274</v>
      </c>
      <c r="T118" s="179">
        <f>+'Niv1Pub  '!T119+'Niv1Privé '!T119</f>
        <v>118</v>
      </c>
      <c r="U118" s="179">
        <f>+'Niv1Pub  '!U119+'Niv1Privé '!U119</f>
        <v>102</v>
      </c>
      <c r="V118" s="179">
        <f>+'Niv1Pub  '!V119+'Niv1Privé '!V119</f>
        <v>50</v>
      </c>
      <c r="W118" s="179">
        <f>+'Niv1Pub  '!W119+'Niv1Privé '!W119</f>
        <v>67</v>
      </c>
      <c r="X118" s="179">
        <f>+'Niv1Pub  '!X119+'Niv1Privé '!X119</f>
        <v>34</v>
      </c>
      <c r="Y118" s="178">
        <f t="shared" si="26"/>
        <v>1829</v>
      </c>
      <c r="Z118" s="178">
        <f t="shared" si="26"/>
        <v>848</v>
      </c>
      <c r="AA118" s="95" t="s">
        <v>96</v>
      </c>
      <c r="AB118" s="95"/>
      <c r="AC118" s="95"/>
      <c r="AD118" s="95"/>
      <c r="AE118" s="95"/>
      <c r="AF118" s="95"/>
      <c r="AG118" s="95"/>
      <c r="AH118" s="179">
        <f>+'Niv1Pub  '!AH119+'Niv1Privé '!AH119</f>
        <v>88</v>
      </c>
      <c r="AI118" s="179">
        <f>+'Niv1Pub  '!AI119+'Niv1Privé '!AI119</f>
        <v>66</v>
      </c>
      <c r="AJ118" s="179">
        <f>+'Niv1Pub  '!AJ119+'Niv1Privé '!AJ119</f>
        <v>22</v>
      </c>
      <c r="AK118" s="179">
        <f>+'Niv1Pub  '!AK119+'Niv1Privé '!AK119</f>
        <v>69</v>
      </c>
      <c r="AL118" s="179">
        <f>+'Niv1Pub  '!AL119+'Niv1Privé '!AL119</f>
        <v>19</v>
      </c>
      <c r="AM118" s="179">
        <f>+'Niv1Pub  '!AM119+'Niv1Privé '!AM119</f>
        <v>0</v>
      </c>
      <c r="AN118" s="179">
        <f>+'Niv1Pub  '!AN119+'Niv1Privé '!AN119</f>
        <v>5</v>
      </c>
      <c r="AO118" s="179">
        <f>+'Niv1Pub  '!AO119+'Niv1Privé '!AO119</f>
        <v>93</v>
      </c>
      <c r="AP118" s="179">
        <f>+'Niv1Pub  '!AP119+'Niv1Privé '!AP119</f>
        <v>0</v>
      </c>
      <c r="AQ118" s="179">
        <f>+'Niv1Pub  '!AQ119+'Niv1Privé '!AQ119</f>
        <v>68</v>
      </c>
      <c r="AR118" s="179">
        <f>+'Niv1Pub  '!AR119+'Niv1Privé '!AR119</f>
        <v>57</v>
      </c>
      <c r="AS118" s="179">
        <f>+'Niv1Pub  '!AS119+'Niv1Privé '!AS119</f>
        <v>11</v>
      </c>
    </row>
    <row r="119" spans="1:45" ht="15" customHeight="1" x14ac:dyDescent="0.3">
      <c r="A119" s="119" t="s">
        <v>97</v>
      </c>
      <c r="B119" s="180">
        <f>+'Niv1Pub  '!B120+'Niv1Privé '!B120</f>
        <v>9160</v>
      </c>
      <c r="C119" s="180">
        <f>+'Niv1Pub  '!C120+'Niv1Privé '!C120</f>
        <v>4512</v>
      </c>
      <c r="D119" s="180">
        <f>+'Niv1Pub  '!D120+'Niv1Privé '!D120</f>
        <v>5434</v>
      </c>
      <c r="E119" s="180">
        <f>+'Niv1Pub  '!E120+'Niv1Privé '!E120</f>
        <v>2700</v>
      </c>
      <c r="F119" s="180">
        <f>+'Niv1Pub  '!F120+'Niv1Privé '!F120</f>
        <v>3481</v>
      </c>
      <c r="G119" s="180">
        <f>+'Niv1Pub  '!G120+'Niv1Privé '!G120</f>
        <v>1745</v>
      </c>
      <c r="H119" s="180">
        <f>+'Niv1Pub  '!H120+'Niv1Privé '!H120</f>
        <v>2061</v>
      </c>
      <c r="I119" s="180">
        <f>+'Niv1Pub  '!I120+'Niv1Privé '!I120</f>
        <v>1039</v>
      </c>
      <c r="J119" s="180">
        <f>+'Niv1Pub  '!J120+'Niv1Privé '!J120</f>
        <v>1210</v>
      </c>
      <c r="K119" s="180">
        <f>+'Niv1Pub  '!K120+'Niv1Privé '!K120</f>
        <v>611</v>
      </c>
      <c r="L119" s="198">
        <f t="shared" si="28"/>
        <v>21346</v>
      </c>
      <c r="M119" s="198">
        <f t="shared" si="28"/>
        <v>10607</v>
      </c>
      <c r="N119" s="119" t="s">
        <v>97</v>
      </c>
      <c r="O119" s="180">
        <f>+'Niv1Pub  '!O120+'Niv1Privé '!O120</f>
        <v>3401</v>
      </c>
      <c r="P119" s="180">
        <f>+'Niv1Pub  '!P120+'Niv1Privé '!P120</f>
        <v>1716</v>
      </c>
      <c r="Q119" s="180">
        <f>+'Niv1Pub  '!Q120+'Niv1Privé '!Q120</f>
        <v>1363</v>
      </c>
      <c r="R119" s="180">
        <f>+'Niv1Pub  '!R120+'Niv1Privé '!R120</f>
        <v>665</v>
      </c>
      <c r="S119" s="180">
        <f>+'Niv1Pub  '!S120+'Niv1Privé '!S120</f>
        <v>1143</v>
      </c>
      <c r="T119" s="180">
        <f>+'Niv1Pub  '!T120+'Niv1Privé '!T120</f>
        <v>568</v>
      </c>
      <c r="U119" s="180">
        <f>+'Niv1Pub  '!U120+'Niv1Privé '!U120</f>
        <v>560</v>
      </c>
      <c r="V119" s="180">
        <f>+'Niv1Pub  '!V120+'Niv1Privé '!V120</f>
        <v>281</v>
      </c>
      <c r="W119" s="180">
        <f>+'Niv1Pub  '!W120+'Niv1Privé '!W120</f>
        <v>408</v>
      </c>
      <c r="X119" s="180">
        <f>+'Niv1Pub  '!X120+'Niv1Privé '!X120</f>
        <v>211</v>
      </c>
      <c r="Y119" s="198">
        <f t="shared" si="26"/>
        <v>6875</v>
      </c>
      <c r="Z119" s="198">
        <f t="shared" si="26"/>
        <v>3441</v>
      </c>
      <c r="AA119" s="119" t="s">
        <v>97</v>
      </c>
      <c r="AB119" s="119"/>
      <c r="AC119" s="119"/>
      <c r="AD119" s="119"/>
      <c r="AE119" s="119"/>
      <c r="AF119" s="119"/>
      <c r="AG119" s="119"/>
      <c r="AH119" s="180">
        <f>+'Niv1Pub  '!AH120+'Niv1Privé '!AH120</f>
        <v>312</v>
      </c>
      <c r="AI119" s="180">
        <f>+'Niv1Pub  '!AI120+'Niv1Privé '!AI120</f>
        <v>304</v>
      </c>
      <c r="AJ119" s="180">
        <f>+'Niv1Pub  '!AJ120+'Niv1Privé '!AJ120</f>
        <v>8</v>
      </c>
      <c r="AK119" s="180">
        <f>+'Niv1Pub  '!AK120+'Niv1Privé '!AK120</f>
        <v>287</v>
      </c>
      <c r="AL119" s="180">
        <f>+'Niv1Pub  '!AL120+'Niv1Privé '!AL120</f>
        <v>134</v>
      </c>
      <c r="AM119" s="180">
        <f>+'Niv1Pub  '!AM120+'Niv1Privé '!AM120</f>
        <v>1</v>
      </c>
      <c r="AN119" s="180">
        <f>+'Niv1Pub  '!AN120+'Niv1Privé '!AN120</f>
        <v>27</v>
      </c>
      <c r="AO119" s="180">
        <f>+'Niv1Pub  '!AO120+'Niv1Privé '!AO120</f>
        <v>449</v>
      </c>
      <c r="AP119" s="180">
        <f>+'Niv1Pub  '!AP120+'Niv1Privé '!AP120</f>
        <v>10</v>
      </c>
      <c r="AQ119" s="180">
        <f>+'Niv1Pub  '!AQ120+'Niv1Privé '!AQ120</f>
        <v>153</v>
      </c>
      <c r="AR119" s="180">
        <f>+'Niv1Pub  '!AR120+'Niv1Privé '!AR120</f>
        <v>134</v>
      </c>
      <c r="AS119" s="180">
        <f>+'Niv1Pub  '!AS120+'Niv1Privé '!AS120</f>
        <v>19</v>
      </c>
    </row>
    <row r="120" spans="1:45" ht="13.5" customHeight="1" x14ac:dyDescent="0.25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337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</row>
    <row r="121" spans="1:45" x14ac:dyDescent="0.25">
      <c r="A121" s="112" t="s">
        <v>227</v>
      </c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12" t="s">
        <v>233</v>
      </c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12" t="s">
        <v>235</v>
      </c>
      <c r="AB121" s="112"/>
      <c r="AC121" s="112"/>
      <c r="AD121" s="112"/>
      <c r="AE121" s="112"/>
      <c r="AF121" s="112"/>
      <c r="AG121" s="112"/>
      <c r="AH121" s="152"/>
      <c r="AI121" s="112"/>
      <c r="AJ121" s="152"/>
      <c r="AK121" s="112"/>
      <c r="AL121" s="112"/>
      <c r="AM121" s="112"/>
      <c r="AN121" s="152"/>
      <c r="AO121" s="152"/>
      <c r="AP121" s="112"/>
    </row>
    <row r="122" spans="1:45" x14ac:dyDescent="0.25">
      <c r="A122" s="112" t="s">
        <v>11</v>
      </c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12" t="s">
        <v>11</v>
      </c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12" t="s">
        <v>24</v>
      </c>
      <c r="AB122" s="112"/>
      <c r="AC122" s="112"/>
      <c r="AD122" s="112"/>
      <c r="AE122" s="112"/>
      <c r="AF122" s="112"/>
      <c r="AG122" s="112"/>
      <c r="AH122" s="152"/>
      <c r="AI122" s="112"/>
      <c r="AJ122" s="152"/>
      <c r="AK122" s="112"/>
      <c r="AL122" s="112"/>
      <c r="AM122" s="112"/>
      <c r="AN122" s="152"/>
      <c r="AO122" s="152"/>
      <c r="AP122" s="112"/>
    </row>
    <row r="123" spans="1:45" x14ac:dyDescent="0.25">
      <c r="A123" s="112" t="s">
        <v>149</v>
      </c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12" t="s">
        <v>149</v>
      </c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12" t="s">
        <v>149</v>
      </c>
      <c r="AB123" s="112"/>
      <c r="AC123" s="112"/>
      <c r="AD123" s="112"/>
      <c r="AE123" s="112"/>
      <c r="AF123" s="112"/>
      <c r="AG123" s="112"/>
      <c r="AH123" s="152"/>
      <c r="AI123" s="112"/>
      <c r="AJ123" s="152"/>
      <c r="AK123" s="112"/>
      <c r="AL123" s="112"/>
      <c r="AM123" s="112"/>
      <c r="AN123" s="152"/>
      <c r="AO123" s="152"/>
      <c r="AP123" s="112"/>
    </row>
    <row r="124" spans="1:45" x14ac:dyDescent="0.25"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</row>
    <row r="125" spans="1:45" x14ac:dyDescent="0.25">
      <c r="A125" s="115" t="s">
        <v>334</v>
      </c>
      <c r="B125" s="176"/>
      <c r="C125" s="176"/>
      <c r="D125" s="176"/>
      <c r="E125" s="176"/>
      <c r="F125" s="176"/>
      <c r="G125" s="176"/>
      <c r="H125" s="176"/>
      <c r="I125" s="176"/>
      <c r="J125" s="176" t="s">
        <v>229</v>
      </c>
      <c r="K125" s="176"/>
      <c r="L125" s="176"/>
      <c r="M125" s="176"/>
      <c r="N125" s="115" t="s">
        <v>334</v>
      </c>
      <c r="O125" s="176"/>
      <c r="P125" s="176"/>
      <c r="Q125" s="176"/>
      <c r="R125" s="176"/>
      <c r="S125" s="176"/>
      <c r="T125" s="176"/>
      <c r="U125" s="176"/>
      <c r="V125" s="176"/>
      <c r="W125" s="176" t="s">
        <v>229</v>
      </c>
      <c r="X125" s="176"/>
      <c r="Y125" s="176"/>
      <c r="Z125" s="176"/>
      <c r="AA125" s="115" t="s">
        <v>334</v>
      </c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O125" s="128"/>
      <c r="AP125" s="128"/>
      <c r="AR125" s="128" t="s">
        <v>229</v>
      </c>
    </row>
    <row r="126" spans="1:45" x14ac:dyDescent="0.25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</row>
    <row r="127" spans="1:45" ht="17.25" customHeight="1" x14ac:dyDescent="0.35">
      <c r="A127" s="116"/>
      <c r="B127" s="41" t="s">
        <v>325</v>
      </c>
      <c r="C127" s="97"/>
      <c r="D127" s="41" t="s">
        <v>326</v>
      </c>
      <c r="E127" s="97"/>
      <c r="F127" s="41" t="s">
        <v>327</v>
      </c>
      <c r="G127" s="97"/>
      <c r="H127" s="41" t="s">
        <v>328</v>
      </c>
      <c r="I127" s="97"/>
      <c r="J127" s="41" t="s">
        <v>329</v>
      </c>
      <c r="K127" s="97"/>
      <c r="L127" s="41" t="s">
        <v>157</v>
      </c>
      <c r="M127" s="97"/>
      <c r="N127" s="116"/>
      <c r="O127" s="41" t="s">
        <v>325</v>
      </c>
      <c r="P127" s="97"/>
      <c r="Q127" s="41" t="s">
        <v>326</v>
      </c>
      <c r="R127" s="97"/>
      <c r="S127" s="41" t="s">
        <v>327</v>
      </c>
      <c r="T127" s="97"/>
      <c r="U127" s="41" t="s">
        <v>328</v>
      </c>
      <c r="V127" s="97"/>
      <c r="W127" s="41" t="s">
        <v>329</v>
      </c>
      <c r="X127" s="97"/>
      <c r="Y127" s="41" t="s">
        <v>157</v>
      </c>
      <c r="Z127" s="97"/>
      <c r="AA127" s="359"/>
      <c r="AB127" s="457" t="s">
        <v>164</v>
      </c>
      <c r="AC127" s="457"/>
      <c r="AD127" s="457"/>
      <c r="AE127" s="457"/>
      <c r="AF127" s="457"/>
      <c r="AG127" s="458"/>
      <c r="AH127" s="306" t="s">
        <v>7</v>
      </c>
      <c r="AI127" s="355"/>
      <c r="AJ127" s="118"/>
      <c r="AK127" s="306" t="s">
        <v>527</v>
      </c>
      <c r="AL127" s="360"/>
      <c r="AM127" s="118"/>
      <c r="AN127" s="247"/>
      <c r="AO127" s="117"/>
      <c r="AP127" s="361" t="s">
        <v>528</v>
      </c>
      <c r="AQ127" s="306" t="s">
        <v>529</v>
      </c>
      <c r="AR127" s="355"/>
      <c r="AS127" s="362"/>
    </row>
    <row r="128" spans="1:45" ht="30" customHeight="1" x14ac:dyDescent="0.3">
      <c r="A128" s="119" t="s">
        <v>21</v>
      </c>
      <c r="B128" s="44" t="s">
        <v>375</v>
      </c>
      <c r="C128" s="44" t="s">
        <v>330</v>
      </c>
      <c r="D128" s="44" t="s">
        <v>375</v>
      </c>
      <c r="E128" s="44" t="s">
        <v>330</v>
      </c>
      <c r="F128" s="44" t="s">
        <v>375</v>
      </c>
      <c r="G128" s="44" t="s">
        <v>330</v>
      </c>
      <c r="H128" s="44" t="s">
        <v>375</v>
      </c>
      <c r="I128" s="44" t="s">
        <v>330</v>
      </c>
      <c r="J128" s="44" t="s">
        <v>375</v>
      </c>
      <c r="K128" s="44" t="s">
        <v>330</v>
      </c>
      <c r="L128" s="44" t="s">
        <v>375</v>
      </c>
      <c r="M128" s="44" t="s">
        <v>330</v>
      </c>
      <c r="N128" s="119" t="s">
        <v>21</v>
      </c>
      <c r="O128" s="44" t="s">
        <v>375</v>
      </c>
      <c r="P128" s="44" t="s">
        <v>330</v>
      </c>
      <c r="Q128" s="44" t="s">
        <v>375</v>
      </c>
      <c r="R128" s="44" t="s">
        <v>330</v>
      </c>
      <c r="S128" s="44" t="s">
        <v>375</v>
      </c>
      <c r="T128" s="44" t="s">
        <v>330</v>
      </c>
      <c r="U128" s="44" t="s">
        <v>375</v>
      </c>
      <c r="V128" s="44" t="s">
        <v>330</v>
      </c>
      <c r="W128" s="44" t="s">
        <v>375</v>
      </c>
      <c r="X128" s="44" t="s">
        <v>330</v>
      </c>
      <c r="Y128" s="44" t="s">
        <v>375</v>
      </c>
      <c r="Z128" s="44" t="s">
        <v>330</v>
      </c>
      <c r="AA128" s="363" t="s">
        <v>21</v>
      </c>
      <c r="AB128" s="248" t="s">
        <v>530</v>
      </c>
      <c r="AC128" s="248" t="s">
        <v>531</v>
      </c>
      <c r="AD128" s="248" t="s">
        <v>532</v>
      </c>
      <c r="AE128" s="248" t="s">
        <v>533</v>
      </c>
      <c r="AF128" s="248" t="s">
        <v>534</v>
      </c>
      <c r="AG128" s="315" t="s">
        <v>324</v>
      </c>
      <c r="AH128" s="315" t="s">
        <v>535</v>
      </c>
      <c r="AI128" s="364" t="s">
        <v>536</v>
      </c>
      <c r="AJ128" s="364" t="s">
        <v>537</v>
      </c>
      <c r="AK128" s="365" t="s">
        <v>538</v>
      </c>
      <c r="AL128" s="253" t="s">
        <v>539</v>
      </c>
      <c r="AM128" s="253" t="s">
        <v>346</v>
      </c>
      <c r="AN128" s="253" t="s">
        <v>540</v>
      </c>
      <c r="AO128" s="366" t="s">
        <v>541</v>
      </c>
      <c r="AP128" s="367" t="s">
        <v>158</v>
      </c>
      <c r="AQ128" s="368" t="s">
        <v>175</v>
      </c>
      <c r="AR128" s="307" t="s">
        <v>170</v>
      </c>
      <c r="AS128" s="368" t="s">
        <v>176</v>
      </c>
    </row>
    <row r="129" spans="1:45" x14ac:dyDescent="0.25">
      <c r="A129" s="95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95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16"/>
      <c r="AB129" s="238"/>
      <c r="AC129" s="238"/>
      <c r="AD129" s="238"/>
      <c r="AE129" s="238"/>
      <c r="AF129" s="116"/>
      <c r="AG129" s="109"/>
      <c r="AH129" s="251"/>
      <c r="AI129" s="251"/>
      <c r="AJ129" s="109"/>
      <c r="AK129" s="109"/>
      <c r="AL129" s="109"/>
      <c r="AM129" s="109"/>
      <c r="AN129" s="238"/>
      <c r="AO129" s="109"/>
      <c r="AP129" s="372"/>
      <c r="AQ129" s="305"/>
      <c r="AR129" s="305"/>
      <c r="AS129" s="305"/>
    </row>
    <row r="130" spans="1:45" ht="13.5" customHeight="1" x14ac:dyDescent="0.3">
      <c r="A130" s="94" t="s">
        <v>332</v>
      </c>
      <c r="B130" s="178">
        <f>SUM(B132:B149)</f>
        <v>272091</v>
      </c>
      <c r="C130" s="178">
        <f t="shared" ref="C130:M130" si="29">SUM(C132:C149)</f>
        <v>131628</v>
      </c>
      <c r="D130" s="178">
        <f t="shared" si="29"/>
        <v>130354</v>
      </c>
      <c r="E130" s="178">
        <f t="shared" si="29"/>
        <v>62958</v>
      </c>
      <c r="F130" s="178">
        <f t="shared" si="29"/>
        <v>101126</v>
      </c>
      <c r="G130" s="178">
        <f t="shared" si="29"/>
        <v>50326</v>
      </c>
      <c r="H130" s="178">
        <f t="shared" si="29"/>
        <v>61401</v>
      </c>
      <c r="I130" s="178">
        <f t="shared" si="29"/>
        <v>31121</v>
      </c>
      <c r="J130" s="178">
        <f t="shared" si="29"/>
        <v>44479</v>
      </c>
      <c r="K130" s="178">
        <f t="shared" si="29"/>
        <v>22934</v>
      </c>
      <c r="L130" s="178">
        <f t="shared" si="29"/>
        <v>609451</v>
      </c>
      <c r="M130" s="178">
        <f t="shared" si="29"/>
        <v>298967</v>
      </c>
      <c r="N130" s="94" t="s">
        <v>332</v>
      </c>
      <c r="O130" s="178">
        <f>SUM(O132:O149)</f>
        <v>119144</v>
      </c>
      <c r="P130" s="178">
        <f t="shared" ref="P130:Z130" si="30">SUM(P132:P149)</f>
        <v>55979</v>
      </c>
      <c r="Q130" s="178">
        <f t="shared" si="30"/>
        <v>39612</v>
      </c>
      <c r="R130" s="178">
        <f t="shared" si="30"/>
        <v>18085</v>
      </c>
      <c r="S130" s="178">
        <f t="shared" si="30"/>
        <v>34353</v>
      </c>
      <c r="T130" s="178">
        <f t="shared" si="30"/>
        <v>16618</v>
      </c>
      <c r="U130" s="178">
        <f t="shared" si="30"/>
        <v>14685</v>
      </c>
      <c r="V130" s="178">
        <f t="shared" si="30"/>
        <v>7317</v>
      </c>
      <c r="W130" s="178">
        <f t="shared" si="30"/>
        <v>12313</v>
      </c>
      <c r="X130" s="178">
        <f t="shared" si="30"/>
        <v>6282</v>
      </c>
      <c r="Y130" s="178">
        <f t="shared" si="30"/>
        <v>220107</v>
      </c>
      <c r="Z130" s="178">
        <f t="shared" si="30"/>
        <v>104281</v>
      </c>
      <c r="AA130" s="94" t="s">
        <v>332</v>
      </c>
      <c r="AB130" s="178">
        <f t="shared" ref="AB130:AG130" si="31">SUM(AB134:AB149)</f>
        <v>0</v>
      </c>
      <c r="AC130" s="178">
        <f t="shared" si="31"/>
        <v>0</v>
      </c>
      <c r="AD130" s="178">
        <f t="shared" si="31"/>
        <v>0</v>
      </c>
      <c r="AE130" s="178">
        <f t="shared" si="31"/>
        <v>0</v>
      </c>
      <c r="AF130" s="178">
        <f t="shared" si="31"/>
        <v>0</v>
      </c>
      <c r="AG130" s="178">
        <f t="shared" si="31"/>
        <v>0</v>
      </c>
      <c r="AH130" s="178">
        <f t="shared" ref="AH130:AS130" si="32">SUM(AH132:AH149)</f>
        <v>9695</v>
      </c>
      <c r="AI130" s="178">
        <f t="shared" si="32"/>
        <v>8651</v>
      </c>
      <c r="AJ130" s="178">
        <f t="shared" si="32"/>
        <v>1044</v>
      </c>
      <c r="AK130" s="178">
        <f t="shared" si="32"/>
        <v>5548</v>
      </c>
      <c r="AL130" s="178">
        <f t="shared" si="32"/>
        <v>2888</v>
      </c>
      <c r="AM130" s="178">
        <f t="shared" si="32"/>
        <v>172</v>
      </c>
      <c r="AN130" s="178">
        <f t="shared" si="32"/>
        <v>1379</v>
      </c>
      <c r="AO130" s="178">
        <f t="shared" si="32"/>
        <v>9987</v>
      </c>
      <c r="AP130" s="178">
        <f t="shared" si="32"/>
        <v>455</v>
      </c>
      <c r="AQ130" s="178">
        <f t="shared" si="32"/>
        <v>3433</v>
      </c>
      <c r="AR130" s="178">
        <f t="shared" si="32"/>
        <v>3253</v>
      </c>
      <c r="AS130" s="178">
        <f t="shared" si="32"/>
        <v>180</v>
      </c>
    </row>
    <row r="131" spans="1:45" ht="9.75" customHeight="1" x14ac:dyDescent="0.3">
      <c r="A131" s="95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95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8"/>
      <c r="Z131" s="178"/>
      <c r="AA131" s="95"/>
      <c r="AB131" s="95"/>
      <c r="AC131" s="95"/>
      <c r="AD131" s="95"/>
      <c r="AE131" s="95"/>
      <c r="AF131" s="94"/>
      <c r="AG131" s="95"/>
      <c r="AH131" s="95"/>
      <c r="AI131" s="95"/>
      <c r="AJ131" s="95"/>
      <c r="AK131" s="95"/>
      <c r="AL131" s="95"/>
      <c r="AM131" s="95"/>
      <c r="AN131" s="95"/>
      <c r="AO131" s="95"/>
      <c r="AP131" s="129"/>
      <c r="AQ131" s="122"/>
      <c r="AR131" s="122"/>
      <c r="AS131" s="122"/>
    </row>
    <row r="132" spans="1:45" ht="14.25" customHeight="1" x14ac:dyDescent="0.3">
      <c r="A132" s="95" t="s">
        <v>51</v>
      </c>
      <c r="B132" s="179">
        <f>+'Niv1Pub  '!B133+'Niv1Privé '!B134</f>
        <v>7487</v>
      </c>
      <c r="C132" s="179">
        <f>+'Niv1Pub  '!C133+'Niv1Privé '!C134</f>
        <v>3591</v>
      </c>
      <c r="D132" s="179">
        <f>+'Niv1Pub  '!D133+'Niv1Privé '!D134</f>
        <v>6854</v>
      </c>
      <c r="E132" s="179">
        <f>+'Niv1Pub  '!E133+'Niv1Privé '!E134</f>
        <v>3351</v>
      </c>
      <c r="F132" s="179">
        <f>+'Niv1Pub  '!F133+'Niv1Privé '!F134</f>
        <v>7041</v>
      </c>
      <c r="G132" s="179">
        <f>+'Niv1Pub  '!G133+'Niv1Privé '!G134</f>
        <v>3461</v>
      </c>
      <c r="H132" s="179">
        <f>+'Niv1Pub  '!H133+'Niv1Privé '!H134</f>
        <v>6224</v>
      </c>
      <c r="I132" s="179">
        <f>+'Niv1Pub  '!I133+'Niv1Privé '!I134</f>
        <v>3245</v>
      </c>
      <c r="J132" s="179">
        <f>+'Niv1Pub  '!J133+'Niv1Privé '!J134</f>
        <v>4918</v>
      </c>
      <c r="K132" s="179">
        <f>+'Niv1Pub  '!K133+'Niv1Privé '!K134</f>
        <v>2605</v>
      </c>
      <c r="L132" s="178">
        <f t="shared" ref="L132:M134" si="33">++B132+D132+F132+H132+J132</f>
        <v>32524</v>
      </c>
      <c r="M132" s="178">
        <f t="shared" si="33"/>
        <v>16253</v>
      </c>
      <c r="N132" s="95" t="s">
        <v>51</v>
      </c>
      <c r="O132" s="179">
        <f>+'Niv1Pub  '!O133+'Niv1Privé '!O134</f>
        <v>1712</v>
      </c>
      <c r="P132" s="179">
        <f>+'Niv1Pub  '!P133+'Niv1Privé '!P134</f>
        <v>735</v>
      </c>
      <c r="Q132" s="179">
        <f>+'Niv1Pub  '!Q133+'Niv1Privé '!Q134</f>
        <v>1267</v>
      </c>
      <c r="R132" s="179">
        <f>+'Niv1Pub  '!R133+'Niv1Privé '!R134</f>
        <v>551</v>
      </c>
      <c r="S132" s="179">
        <f>+'Niv1Pub  '!S133+'Niv1Privé '!S134</f>
        <v>1662</v>
      </c>
      <c r="T132" s="179">
        <f>+'Niv1Pub  '!T133+'Niv1Privé '!T134</f>
        <v>752</v>
      </c>
      <c r="U132" s="179">
        <f>+'Niv1Pub  '!U133+'Niv1Privé '!U134</f>
        <v>1189</v>
      </c>
      <c r="V132" s="179">
        <f>+'Niv1Pub  '!V133+'Niv1Privé '!V134</f>
        <v>627</v>
      </c>
      <c r="W132" s="179">
        <f>+'Niv1Pub  '!W133+'Niv1Privé '!W134</f>
        <v>781</v>
      </c>
      <c r="X132" s="179">
        <f>+'Niv1Pub  '!X133+'Niv1Privé '!X134</f>
        <v>431</v>
      </c>
      <c r="Y132" s="178">
        <f>O132+Q132+S132+U132+W132</f>
        <v>6611</v>
      </c>
      <c r="Z132" s="178">
        <f>P132+R132+T132+V132+X132</f>
        <v>3096</v>
      </c>
      <c r="AA132" s="95" t="s">
        <v>51</v>
      </c>
      <c r="AB132" s="95"/>
      <c r="AC132" s="95"/>
      <c r="AD132" s="95"/>
      <c r="AE132" s="95"/>
      <c r="AF132" s="95"/>
      <c r="AG132" s="95"/>
      <c r="AH132" s="179">
        <f>+'Niv1Pub  '!AH133+'Niv1Privé '!AH134</f>
        <v>610</v>
      </c>
      <c r="AI132" s="179">
        <f>+'Niv1Pub  '!AI133+'Niv1Privé '!AI134</f>
        <v>581</v>
      </c>
      <c r="AJ132" s="179">
        <f>+'Niv1Pub  '!AJ133+'Niv1Privé '!AJ134</f>
        <v>29</v>
      </c>
      <c r="AK132" s="179">
        <f>+'Niv1Pub  '!AK133+'Niv1Privé '!AK134</f>
        <v>343</v>
      </c>
      <c r="AL132" s="179">
        <f>+'Niv1Pub  '!AL133+'Niv1Privé '!AL134</f>
        <v>6</v>
      </c>
      <c r="AM132" s="179">
        <f>+'Niv1Pub  '!AM133+'Niv1Privé '!AM134</f>
        <v>0</v>
      </c>
      <c r="AN132" s="179">
        <f>+'Niv1Pub  '!AN133+'Niv1Privé '!AN134</f>
        <v>396</v>
      </c>
      <c r="AO132" s="179">
        <f>+'Niv1Pub  '!AO133+'Niv1Privé '!AO134</f>
        <v>745</v>
      </c>
      <c r="AP132" s="179">
        <f>+'Niv1Pub  '!AP133+'Niv1Privé '!AP134</f>
        <v>175</v>
      </c>
      <c r="AQ132" s="179">
        <f>+'Niv1Pub  '!AQ133+'Niv1Privé '!AQ134</f>
        <v>77</v>
      </c>
      <c r="AR132" s="179">
        <f>+'Niv1Pub  '!AR133+'Niv1Privé '!AR134</f>
        <v>77</v>
      </c>
      <c r="AS132" s="179">
        <f>+'Niv1Pub  '!AS133+'Niv1Privé '!AS134</f>
        <v>0</v>
      </c>
    </row>
    <row r="133" spans="1:45" ht="14.25" customHeight="1" x14ac:dyDescent="0.3">
      <c r="A133" s="131" t="s">
        <v>52</v>
      </c>
      <c r="B133" s="179">
        <f>+'Niv1Pub  '!B134+'Niv1Privé '!B135</f>
        <v>18708</v>
      </c>
      <c r="C133" s="179">
        <f>+'Niv1Pub  '!C134+'Niv1Privé '!C135</f>
        <v>9111</v>
      </c>
      <c r="D133" s="179">
        <f>+'Niv1Pub  '!D134+'Niv1Privé '!D135</f>
        <v>7972</v>
      </c>
      <c r="E133" s="179">
        <f>+'Niv1Pub  '!E134+'Niv1Privé '!E135</f>
        <v>3839</v>
      </c>
      <c r="F133" s="179">
        <f>+'Niv1Pub  '!F134+'Niv1Privé '!F135</f>
        <v>5539</v>
      </c>
      <c r="G133" s="179">
        <f>+'Niv1Pub  '!G134+'Niv1Privé '!G135</f>
        <v>2771</v>
      </c>
      <c r="H133" s="179">
        <f>+'Niv1Pub  '!H134+'Niv1Privé '!H135</f>
        <v>2432</v>
      </c>
      <c r="I133" s="179">
        <f>+'Niv1Pub  '!I134+'Niv1Privé '!I135</f>
        <v>1237</v>
      </c>
      <c r="J133" s="179">
        <f>+'Niv1Pub  '!J134+'Niv1Privé '!J135</f>
        <v>2031</v>
      </c>
      <c r="K133" s="179">
        <f>+'Niv1Pub  '!K134+'Niv1Privé '!K135</f>
        <v>1001</v>
      </c>
      <c r="L133" s="178">
        <f t="shared" si="33"/>
        <v>36682</v>
      </c>
      <c r="M133" s="178">
        <f t="shared" si="33"/>
        <v>17959</v>
      </c>
      <c r="N133" s="131" t="s">
        <v>52</v>
      </c>
      <c r="O133" s="179">
        <f>+'Niv1Pub  '!O134+'Niv1Privé '!O135</f>
        <v>6947</v>
      </c>
      <c r="P133" s="179">
        <f>+'Niv1Pub  '!P134+'Niv1Privé '!P135</f>
        <v>3298</v>
      </c>
      <c r="Q133" s="179">
        <f>+'Niv1Pub  '!Q134+'Niv1Privé '!Q135</f>
        <v>2416</v>
      </c>
      <c r="R133" s="179">
        <f>+'Niv1Pub  '!R134+'Niv1Privé '!R135</f>
        <v>1083</v>
      </c>
      <c r="S133" s="179">
        <f>+'Niv1Pub  '!S134+'Niv1Privé '!S135</f>
        <v>1933</v>
      </c>
      <c r="T133" s="179">
        <f>+'Niv1Pub  '!T134+'Niv1Privé '!T135</f>
        <v>961</v>
      </c>
      <c r="U133" s="179">
        <f>+'Niv1Pub  '!U134+'Niv1Privé '!U135</f>
        <v>541</v>
      </c>
      <c r="V133" s="179">
        <f>+'Niv1Pub  '!V134+'Niv1Privé '!V135</f>
        <v>269</v>
      </c>
      <c r="W133" s="179">
        <f>+'Niv1Pub  '!W134+'Niv1Privé '!W135</f>
        <v>719</v>
      </c>
      <c r="X133" s="179">
        <f>+'Niv1Pub  '!X134+'Niv1Privé '!X135</f>
        <v>354</v>
      </c>
      <c r="Y133" s="178">
        <f>O133+Q133+S133+U133+W133</f>
        <v>12556</v>
      </c>
      <c r="Z133" s="178">
        <f>P133+R133+T133+V133+X133</f>
        <v>5965</v>
      </c>
      <c r="AA133" s="131" t="s">
        <v>52</v>
      </c>
      <c r="AB133" s="95"/>
      <c r="AC133" s="95"/>
      <c r="AD133" s="95"/>
      <c r="AE133" s="95"/>
      <c r="AF133" s="95"/>
      <c r="AG133" s="95"/>
      <c r="AH133" s="179">
        <f>+'Niv1Pub  '!AH134+'Niv1Privé '!AH135</f>
        <v>553</v>
      </c>
      <c r="AI133" s="179">
        <f>+'Niv1Pub  '!AI134+'Niv1Privé '!AI135</f>
        <v>497</v>
      </c>
      <c r="AJ133" s="179">
        <f>+'Niv1Pub  '!AJ134+'Niv1Privé '!AJ135</f>
        <v>56</v>
      </c>
      <c r="AK133" s="179">
        <f>+'Niv1Pub  '!AK134+'Niv1Privé '!AK135</f>
        <v>342</v>
      </c>
      <c r="AL133" s="179">
        <f>+'Niv1Pub  '!AL134+'Niv1Privé '!AL135</f>
        <v>125</v>
      </c>
      <c r="AM133" s="179">
        <f>+'Niv1Pub  '!AM134+'Niv1Privé '!AM135</f>
        <v>7</v>
      </c>
      <c r="AN133" s="179">
        <f>+'Niv1Pub  '!AN134+'Niv1Privé '!AN135</f>
        <v>17</v>
      </c>
      <c r="AO133" s="179">
        <f>+'Niv1Pub  '!AO134+'Niv1Privé '!AO135</f>
        <v>491</v>
      </c>
      <c r="AP133" s="179">
        <f>+'Niv1Pub  '!AP134+'Niv1Privé '!AP135</f>
        <v>2</v>
      </c>
      <c r="AQ133" s="179">
        <f>+'Niv1Pub  '!AQ134+'Niv1Privé '!AQ135</f>
        <v>251</v>
      </c>
      <c r="AR133" s="179">
        <f>+'Niv1Pub  '!AR134+'Niv1Privé '!AR135</f>
        <v>232</v>
      </c>
      <c r="AS133" s="179">
        <f>+'Niv1Pub  '!AS134+'Niv1Privé '!AS135</f>
        <v>19</v>
      </c>
    </row>
    <row r="134" spans="1:45" ht="14.25" customHeight="1" x14ac:dyDescent="0.3">
      <c r="A134" s="95" t="s">
        <v>36</v>
      </c>
      <c r="B134" s="179">
        <f>+'Niv1Pub  '!B135+'Niv1Privé '!B136</f>
        <v>18814</v>
      </c>
      <c r="C134" s="179">
        <f>+'Niv1Pub  '!C135+'Niv1Privé '!C136</f>
        <v>9126</v>
      </c>
      <c r="D134" s="179">
        <f>+'Niv1Pub  '!D135+'Niv1Privé '!D136</f>
        <v>11917</v>
      </c>
      <c r="E134" s="179">
        <f>+'Niv1Pub  '!E135+'Niv1Privé '!E136</f>
        <v>5855</v>
      </c>
      <c r="F134" s="179">
        <f>+'Niv1Pub  '!F135+'Niv1Privé '!F136</f>
        <v>9670</v>
      </c>
      <c r="G134" s="179">
        <f>+'Niv1Pub  '!G135+'Niv1Privé '!G136</f>
        <v>4987</v>
      </c>
      <c r="H134" s="179">
        <f>+'Niv1Pub  '!H135+'Niv1Privé '!H136</f>
        <v>7111</v>
      </c>
      <c r="I134" s="179">
        <f>+'Niv1Pub  '!I135+'Niv1Privé '!I136</f>
        <v>3684</v>
      </c>
      <c r="J134" s="179">
        <f>+'Niv1Pub  '!J135+'Niv1Privé '!J136</f>
        <v>5355</v>
      </c>
      <c r="K134" s="179">
        <f>+'Niv1Pub  '!K135+'Niv1Privé '!K136</f>
        <v>2894</v>
      </c>
      <c r="L134" s="178">
        <f t="shared" si="33"/>
        <v>52867</v>
      </c>
      <c r="M134" s="178">
        <f t="shared" si="33"/>
        <v>26546</v>
      </c>
      <c r="N134" s="95" t="s">
        <v>36</v>
      </c>
      <c r="O134" s="179">
        <f>+'Niv1Pub  '!O135+'Niv1Privé '!O136</f>
        <v>6795</v>
      </c>
      <c r="P134" s="179">
        <f>+'Niv1Pub  '!P135+'Niv1Privé '!P136</f>
        <v>3083</v>
      </c>
      <c r="Q134" s="179">
        <f>+'Niv1Pub  '!Q135+'Niv1Privé '!Q136</f>
        <v>2897</v>
      </c>
      <c r="R134" s="179">
        <f>+'Niv1Pub  '!R135+'Niv1Privé '!R136</f>
        <v>1340</v>
      </c>
      <c r="S134" s="179">
        <f>+'Niv1Pub  '!S135+'Niv1Privé '!S136</f>
        <v>2864</v>
      </c>
      <c r="T134" s="179">
        <f>+'Niv1Pub  '!T135+'Niv1Privé '!T136</f>
        <v>1440</v>
      </c>
      <c r="U134" s="179">
        <f>+'Niv1Pub  '!U135+'Niv1Privé '!U136</f>
        <v>1626</v>
      </c>
      <c r="V134" s="179">
        <f>+'Niv1Pub  '!V135+'Niv1Privé '!V136</f>
        <v>795</v>
      </c>
      <c r="W134" s="179">
        <f>+'Niv1Pub  '!W135+'Niv1Privé '!W136</f>
        <v>1424</v>
      </c>
      <c r="X134" s="179">
        <f>+'Niv1Pub  '!X135+'Niv1Privé '!X136</f>
        <v>778</v>
      </c>
      <c r="Y134" s="178">
        <f t="shared" ref="Y134:Z149" si="34">O134+Q134+S134+U134+W134</f>
        <v>15606</v>
      </c>
      <c r="Z134" s="178">
        <f t="shared" si="34"/>
        <v>7436</v>
      </c>
      <c r="AA134" s="95" t="s">
        <v>36</v>
      </c>
      <c r="AB134" s="95"/>
      <c r="AC134" s="95"/>
      <c r="AD134" s="95"/>
      <c r="AE134" s="95"/>
      <c r="AF134" s="95"/>
      <c r="AG134" s="95"/>
      <c r="AH134" s="179">
        <f>+'Niv1Pub  '!AH135+'Niv1Privé '!AH136</f>
        <v>1055</v>
      </c>
      <c r="AI134" s="179">
        <f>+'Niv1Pub  '!AI135+'Niv1Privé '!AI136</f>
        <v>929</v>
      </c>
      <c r="AJ134" s="179">
        <f>+'Niv1Pub  '!AJ135+'Niv1Privé '!AJ136</f>
        <v>126</v>
      </c>
      <c r="AK134" s="179">
        <f>+'Niv1Pub  '!AK135+'Niv1Privé '!AK136</f>
        <v>631</v>
      </c>
      <c r="AL134" s="179">
        <f>+'Niv1Pub  '!AL135+'Niv1Privé '!AL136</f>
        <v>298</v>
      </c>
      <c r="AM134" s="179">
        <f>+'Niv1Pub  '!AM135+'Niv1Privé '!AM136</f>
        <v>0</v>
      </c>
      <c r="AN134" s="179">
        <f>+'Niv1Pub  '!AN135+'Niv1Privé '!AN136</f>
        <v>207</v>
      </c>
      <c r="AO134" s="179">
        <f>+'Niv1Pub  '!AO135+'Niv1Privé '!AO136</f>
        <v>1136</v>
      </c>
      <c r="AP134" s="179">
        <f>+'Niv1Pub  '!AP135+'Niv1Privé '!AP136</f>
        <v>74</v>
      </c>
      <c r="AQ134" s="179">
        <f>+'Niv1Pub  '!AQ135+'Niv1Privé '!AQ136</f>
        <v>277</v>
      </c>
      <c r="AR134" s="179">
        <f>+'Niv1Pub  '!AR135+'Niv1Privé '!AR136</f>
        <v>270</v>
      </c>
      <c r="AS134" s="179">
        <f>+'Niv1Pub  '!AS135+'Niv1Privé '!AS136</f>
        <v>7</v>
      </c>
    </row>
    <row r="135" spans="1:45" ht="14.25" customHeight="1" x14ac:dyDescent="0.3">
      <c r="A135" s="95" t="s">
        <v>37</v>
      </c>
      <c r="B135" s="179">
        <f>+'Niv1Pub  '!B136+'Niv1Privé '!B137</f>
        <v>15653</v>
      </c>
      <c r="C135" s="179">
        <f>+'Niv1Pub  '!C136+'Niv1Privé '!C137</f>
        <v>7484</v>
      </c>
      <c r="D135" s="179">
        <f>+'Niv1Pub  '!D136+'Niv1Privé '!D137</f>
        <v>10050</v>
      </c>
      <c r="E135" s="179">
        <f>+'Niv1Pub  '!E136+'Niv1Privé '!E137</f>
        <v>4806</v>
      </c>
      <c r="F135" s="179">
        <f>+'Niv1Pub  '!F136+'Niv1Privé '!F137</f>
        <v>8085</v>
      </c>
      <c r="G135" s="179">
        <f>+'Niv1Pub  '!G136+'Niv1Privé '!G137</f>
        <v>3972</v>
      </c>
      <c r="H135" s="179">
        <f>+'Niv1Pub  '!H136+'Niv1Privé '!H137</f>
        <v>6133</v>
      </c>
      <c r="I135" s="179">
        <f>+'Niv1Pub  '!I136+'Niv1Privé '!I137</f>
        <v>3032</v>
      </c>
      <c r="J135" s="179">
        <f>+'Niv1Pub  '!J136+'Niv1Privé '!J137</f>
        <v>4854</v>
      </c>
      <c r="K135" s="179">
        <f>+'Niv1Pub  '!K136+'Niv1Privé '!K137</f>
        <v>2490</v>
      </c>
      <c r="L135" s="178">
        <f t="shared" ref="L135:M149" si="35">++B135+D135+F135+H135+J135</f>
        <v>44775</v>
      </c>
      <c r="M135" s="178">
        <f t="shared" si="35"/>
        <v>21784</v>
      </c>
      <c r="N135" s="95" t="s">
        <v>37</v>
      </c>
      <c r="O135" s="179">
        <f>+'Niv1Pub  '!O136+'Niv1Privé '!O137</f>
        <v>4929</v>
      </c>
      <c r="P135" s="179">
        <f>+'Niv1Pub  '!P136+'Niv1Privé '!P137</f>
        <v>2252</v>
      </c>
      <c r="Q135" s="179">
        <f>+'Niv1Pub  '!Q136+'Niv1Privé '!Q137</f>
        <v>2489</v>
      </c>
      <c r="R135" s="179">
        <f>+'Niv1Pub  '!R136+'Niv1Privé '!R137</f>
        <v>1065</v>
      </c>
      <c r="S135" s="179">
        <f>+'Niv1Pub  '!S136+'Niv1Privé '!S137</f>
        <v>2436</v>
      </c>
      <c r="T135" s="179">
        <f>+'Niv1Pub  '!T136+'Niv1Privé '!T137</f>
        <v>1107</v>
      </c>
      <c r="U135" s="179">
        <f>+'Niv1Pub  '!U136+'Niv1Privé '!U137</f>
        <v>1500</v>
      </c>
      <c r="V135" s="179">
        <f>+'Niv1Pub  '!V136+'Niv1Privé '!V137</f>
        <v>682</v>
      </c>
      <c r="W135" s="179">
        <f>+'Niv1Pub  '!W136+'Niv1Privé '!W137</f>
        <v>1237</v>
      </c>
      <c r="X135" s="179">
        <f>+'Niv1Pub  '!X136+'Niv1Privé '!X137</f>
        <v>665</v>
      </c>
      <c r="Y135" s="178">
        <f t="shared" si="34"/>
        <v>12591</v>
      </c>
      <c r="Z135" s="178">
        <f t="shared" si="34"/>
        <v>5771</v>
      </c>
      <c r="AA135" s="95" t="s">
        <v>37</v>
      </c>
      <c r="AB135" s="95"/>
      <c r="AC135" s="95"/>
      <c r="AD135" s="95"/>
      <c r="AE135" s="95"/>
      <c r="AF135" s="95"/>
      <c r="AG135" s="95"/>
      <c r="AH135" s="179">
        <f>+'Niv1Pub  '!AH136+'Niv1Privé '!AH137</f>
        <v>830</v>
      </c>
      <c r="AI135" s="179">
        <f>+'Niv1Pub  '!AI136+'Niv1Privé '!AI137</f>
        <v>747</v>
      </c>
      <c r="AJ135" s="179">
        <f>+'Niv1Pub  '!AJ136+'Niv1Privé '!AJ137</f>
        <v>83</v>
      </c>
      <c r="AK135" s="179">
        <f>+'Niv1Pub  '!AK136+'Niv1Privé '!AK137</f>
        <v>488</v>
      </c>
      <c r="AL135" s="179">
        <f>+'Niv1Pub  '!AL136+'Niv1Privé '!AL137</f>
        <v>223</v>
      </c>
      <c r="AM135" s="179">
        <f>+'Niv1Pub  '!AM136+'Niv1Privé '!AM137</f>
        <v>0</v>
      </c>
      <c r="AN135" s="179">
        <f>+'Niv1Pub  '!AN136+'Niv1Privé '!AN137</f>
        <v>192</v>
      </c>
      <c r="AO135" s="179">
        <f>+'Niv1Pub  '!AO136+'Niv1Privé '!AO137</f>
        <v>903</v>
      </c>
      <c r="AP135" s="179">
        <f>+'Niv1Pub  '!AP136+'Niv1Privé '!AP137</f>
        <v>36</v>
      </c>
      <c r="AQ135" s="179">
        <f>+'Niv1Pub  '!AQ136+'Niv1Privé '!AQ137</f>
        <v>212</v>
      </c>
      <c r="AR135" s="179">
        <f>+'Niv1Pub  '!AR136+'Niv1Privé '!AR137</f>
        <v>210</v>
      </c>
      <c r="AS135" s="179">
        <f>+'Niv1Pub  '!AS136+'Niv1Privé '!AS137</f>
        <v>2</v>
      </c>
    </row>
    <row r="136" spans="1:45" ht="14.25" customHeight="1" x14ac:dyDescent="0.3">
      <c r="A136" s="95" t="s">
        <v>39</v>
      </c>
      <c r="B136" s="179">
        <f>+'Niv1Pub  '!B137+'Niv1Privé '!B138</f>
        <v>6599</v>
      </c>
      <c r="C136" s="179">
        <f>+'Niv1Pub  '!C137+'Niv1Privé '!C138</f>
        <v>3214</v>
      </c>
      <c r="D136" s="179">
        <f>+'Niv1Pub  '!D137+'Niv1Privé '!D138</f>
        <v>3495</v>
      </c>
      <c r="E136" s="179">
        <f>+'Niv1Pub  '!E137+'Niv1Privé '!E138</f>
        <v>1636</v>
      </c>
      <c r="F136" s="179">
        <f>+'Niv1Pub  '!F137+'Niv1Privé '!F138</f>
        <v>2733</v>
      </c>
      <c r="G136" s="179">
        <f>+'Niv1Pub  '!G137+'Niv1Privé '!G138</f>
        <v>1305</v>
      </c>
      <c r="H136" s="179">
        <f>+'Niv1Pub  '!H137+'Niv1Privé '!H138</f>
        <v>1766</v>
      </c>
      <c r="I136" s="179">
        <f>+'Niv1Pub  '!I137+'Niv1Privé '!I138</f>
        <v>865</v>
      </c>
      <c r="J136" s="179">
        <f>+'Niv1Pub  '!J137+'Niv1Privé '!J138</f>
        <v>1009</v>
      </c>
      <c r="K136" s="179">
        <f>+'Niv1Pub  '!K137+'Niv1Privé '!K138</f>
        <v>500</v>
      </c>
      <c r="L136" s="178">
        <f t="shared" si="35"/>
        <v>15602</v>
      </c>
      <c r="M136" s="178">
        <f t="shared" si="35"/>
        <v>7520</v>
      </c>
      <c r="N136" s="95" t="s">
        <v>39</v>
      </c>
      <c r="O136" s="179">
        <f>+'Niv1Pub  '!O137+'Niv1Privé '!O138</f>
        <v>2726</v>
      </c>
      <c r="P136" s="179">
        <f>+'Niv1Pub  '!P137+'Niv1Privé '!P138</f>
        <v>1261</v>
      </c>
      <c r="Q136" s="179">
        <f>+'Niv1Pub  '!Q137+'Niv1Privé '!Q138</f>
        <v>1047</v>
      </c>
      <c r="R136" s="179">
        <f>+'Niv1Pub  '!R137+'Niv1Privé '!R138</f>
        <v>488</v>
      </c>
      <c r="S136" s="179">
        <f>+'Niv1Pub  '!S137+'Niv1Privé '!S138</f>
        <v>921</v>
      </c>
      <c r="T136" s="179">
        <f>+'Niv1Pub  '!T137+'Niv1Privé '!T138</f>
        <v>445</v>
      </c>
      <c r="U136" s="179">
        <f>+'Niv1Pub  '!U137+'Niv1Privé '!U138</f>
        <v>429</v>
      </c>
      <c r="V136" s="179">
        <f>+'Niv1Pub  '!V137+'Niv1Privé '!V138</f>
        <v>211</v>
      </c>
      <c r="W136" s="179">
        <f>+'Niv1Pub  '!W137+'Niv1Privé '!W138</f>
        <v>224</v>
      </c>
      <c r="X136" s="179">
        <f>+'Niv1Pub  '!X137+'Niv1Privé '!X138</f>
        <v>95</v>
      </c>
      <c r="Y136" s="178">
        <f t="shared" si="34"/>
        <v>5347</v>
      </c>
      <c r="Z136" s="178">
        <f t="shared" si="34"/>
        <v>2500</v>
      </c>
      <c r="AA136" s="95" t="s">
        <v>39</v>
      </c>
      <c r="AB136" s="95"/>
      <c r="AC136" s="95"/>
      <c r="AD136" s="95"/>
      <c r="AE136" s="95"/>
      <c r="AF136" s="95"/>
      <c r="AG136" s="95"/>
      <c r="AH136" s="179">
        <f>+'Niv1Pub  '!AH137+'Niv1Privé '!AH138</f>
        <v>296</v>
      </c>
      <c r="AI136" s="179">
        <f>+'Niv1Pub  '!AI137+'Niv1Privé '!AI138</f>
        <v>270</v>
      </c>
      <c r="AJ136" s="179">
        <f>+'Niv1Pub  '!AJ137+'Niv1Privé '!AJ138</f>
        <v>26</v>
      </c>
      <c r="AK136" s="179">
        <f>+'Niv1Pub  '!AK137+'Niv1Privé '!AK138</f>
        <v>174</v>
      </c>
      <c r="AL136" s="179">
        <f>+'Niv1Pub  '!AL137+'Niv1Privé '!AL138</f>
        <v>77</v>
      </c>
      <c r="AM136" s="179">
        <f>+'Niv1Pub  '!AM137+'Niv1Privé '!AM138</f>
        <v>0</v>
      </c>
      <c r="AN136" s="179">
        <f>+'Niv1Pub  '!AN137+'Niv1Privé '!AN138</f>
        <v>34</v>
      </c>
      <c r="AO136" s="179">
        <f>+'Niv1Pub  '!AO137+'Niv1Privé '!AO138</f>
        <v>285</v>
      </c>
      <c r="AP136" s="179">
        <f>+'Niv1Pub  '!AP137+'Niv1Privé '!AP138</f>
        <v>10</v>
      </c>
      <c r="AQ136" s="179">
        <f>+'Niv1Pub  '!AQ137+'Niv1Privé '!AQ138</f>
        <v>122</v>
      </c>
      <c r="AR136" s="179">
        <f>+'Niv1Pub  '!AR137+'Niv1Privé '!AR138</f>
        <v>104</v>
      </c>
      <c r="AS136" s="179">
        <f>+'Niv1Pub  '!AS137+'Niv1Privé '!AS138</f>
        <v>18</v>
      </c>
    </row>
    <row r="137" spans="1:45" ht="14.25" customHeight="1" x14ac:dyDescent="0.3">
      <c r="A137" s="95" t="s">
        <v>40</v>
      </c>
      <c r="B137" s="179">
        <f>+'Niv1Pub  '!B138+'Niv1Privé '!B139</f>
        <v>10312</v>
      </c>
      <c r="C137" s="179">
        <f>+'Niv1Pub  '!C138+'Niv1Privé '!C139</f>
        <v>5056</v>
      </c>
      <c r="D137" s="179">
        <f>+'Niv1Pub  '!D138+'Niv1Privé '!D139</f>
        <v>3955</v>
      </c>
      <c r="E137" s="179">
        <f>+'Niv1Pub  '!E138+'Niv1Privé '!E139</f>
        <v>1828</v>
      </c>
      <c r="F137" s="179">
        <f>+'Niv1Pub  '!F138+'Niv1Privé '!F139</f>
        <v>2565</v>
      </c>
      <c r="G137" s="179">
        <f>+'Niv1Pub  '!G138+'Niv1Privé '!G139</f>
        <v>1209</v>
      </c>
      <c r="H137" s="179">
        <f>+'Niv1Pub  '!H138+'Niv1Privé '!H139</f>
        <v>1329</v>
      </c>
      <c r="I137" s="179">
        <f>+'Niv1Pub  '!I138+'Niv1Privé '!I139</f>
        <v>640</v>
      </c>
      <c r="J137" s="179">
        <f>+'Niv1Pub  '!J138+'Niv1Privé '!J139</f>
        <v>758</v>
      </c>
      <c r="K137" s="179">
        <f>+'Niv1Pub  '!K138+'Niv1Privé '!K139</f>
        <v>355</v>
      </c>
      <c r="L137" s="178">
        <f t="shared" si="35"/>
        <v>18919</v>
      </c>
      <c r="M137" s="178">
        <f t="shared" si="35"/>
        <v>9088</v>
      </c>
      <c r="N137" s="95" t="s">
        <v>40</v>
      </c>
      <c r="O137" s="179">
        <f>+'Niv1Pub  '!O138+'Niv1Privé '!O139</f>
        <v>5556</v>
      </c>
      <c r="P137" s="179">
        <f>+'Niv1Pub  '!P138+'Niv1Privé '!P139</f>
        <v>2651</v>
      </c>
      <c r="Q137" s="179">
        <f>+'Niv1Pub  '!Q138+'Niv1Privé '!Q139</f>
        <v>1395</v>
      </c>
      <c r="R137" s="179">
        <f>+'Niv1Pub  '!R138+'Niv1Privé '!R139</f>
        <v>600</v>
      </c>
      <c r="S137" s="179">
        <f>+'Niv1Pub  '!S138+'Niv1Privé '!S139</f>
        <v>881</v>
      </c>
      <c r="T137" s="179">
        <f>+'Niv1Pub  '!T138+'Niv1Privé '!T139</f>
        <v>399</v>
      </c>
      <c r="U137" s="179">
        <f>+'Niv1Pub  '!U138+'Niv1Privé '!U139</f>
        <v>358</v>
      </c>
      <c r="V137" s="179">
        <f>+'Niv1Pub  '!V138+'Niv1Privé '!V139</f>
        <v>186</v>
      </c>
      <c r="W137" s="179">
        <f>+'Niv1Pub  '!W138+'Niv1Privé '!W139</f>
        <v>225</v>
      </c>
      <c r="X137" s="179">
        <f>+'Niv1Pub  '!X138+'Niv1Privé '!X139</f>
        <v>98</v>
      </c>
      <c r="Y137" s="178">
        <f t="shared" si="34"/>
        <v>8415</v>
      </c>
      <c r="Z137" s="178">
        <f t="shared" si="34"/>
        <v>3934</v>
      </c>
      <c r="AA137" s="95" t="s">
        <v>40</v>
      </c>
      <c r="AB137" s="95"/>
      <c r="AC137" s="95"/>
      <c r="AD137" s="95"/>
      <c r="AE137" s="95"/>
      <c r="AF137" s="95"/>
      <c r="AG137" s="95"/>
      <c r="AH137" s="179">
        <f>+'Niv1Pub  '!AH138+'Niv1Privé '!AH139</f>
        <v>334</v>
      </c>
      <c r="AI137" s="179">
        <f>+'Niv1Pub  '!AI138+'Niv1Privé '!AI139</f>
        <v>254</v>
      </c>
      <c r="AJ137" s="179">
        <f>+'Niv1Pub  '!AJ138+'Niv1Privé '!AJ139</f>
        <v>80</v>
      </c>
      <c r="AK137" s="179">
        <f>+'Niv1Pub  '!AK138+'Niv1Privé '!AK139</f>
        <v>186</v>
      </c>
      <c r="AL137" s="179">
        <f>+'Niv1Pub  '!AL138+'Niv1Privé '!AL139</f>
        <v>142</v>
      </c>
      <c r="AM137" s="179">
        <f>+'Niv1Pub  '!AM138+'Niv1Privé '!AM139</f>
        <v>1</v>
      </c>
      <c r="AN137" s="179">
        <f>+'Niv1Pub  '!AN138+'Niv1Privé '!AN139</f>
        <v>7</v>
      </c>
      <c r="AO137" s="179">
        <f>+'Niv1Pub  '!AO138+'Niv1Privé '!AO139</f>
        <v>336</v>
      </c>
      <c r="AP137" s="179">
        <f>+'Niv1Pub  '!AP138+'Niv1Privé '!AP139</f>
        <v>2</v>
      </c>
      <c r="AQ137" s="179">
        <f>+'Niv1Pub  '!AQ138+'Niv1Privé '!AQ139</f>
        <v>150</v>
      </c>
      <c r="AR137" s="179">
        <f>+'Niv1Pub  '!AR138+'Niv1Privé '!AR139</f>
        <v>149</v>
      </c>
      <c r="AS137" s="179">
        <f>+'Niv1Pub  '!AS138+'Niv1Privé '!AS139</f>
        <v>1</v>
      </c>
    </row>
    <row r="138" spans="1:45" ht="14.25" customHeight="1" x14ac:dyDescent="0.3">
      <c r="A138" s="372" t="s">
        <v>41</v>
      </c>
      <c r="B138" s="179">
        <f>+'Niv1Pub  '!B139</f>
        <v>6088</v>
      </c>
      <c r="C138" s="179">
        <f>+'Niv1Pub  '!C139</f>
        <v>2975</v>
      </c>
      <c r="D138" s="179">
        <f>+'Niv1Pub  '!D139</f>
        <v>2403</v>
      </c>
      <c r="E138" s="179">
        <f>+'Niv1Pub  '!E139</f>
        <v>1151</v>
      </c>
      <c r="F138" s="179">
        <f>+'Niv1Pub  '!F139</f>
        <v>1260</v>
      </c>
      <c r="G138" s="179">
        <f>+'Niv1Pub  '!G139</f>
        <v>674</v>
      </c>
      <c r="H138" s="179">
        <f>+'Niv1Pub  '!H139</f>
        <v>507</v>
      </c>
      <c r="I138" s="179">
        <f>+'Niv1Pub  '!I139</f>
        <v>253</v>
      </c>
      <c r="J138" s="179">
        <f>+'Niv1Pub  '!J139</f>
        <v>251</v>
      </c>
      <c r="K138" s="179">
        <f>+'Niv1Pub  '!K139</f>
        <v>132</v>
      </c>
      <c r="L138" s="178">
        <f t="shared" si="35"/>
        <v>10509</v>
      </c>
      <c r="M138" s="178">
        <f t="shared" si="35"/>
        <v>5185</v>
      </c>
      <c r="N138" s="372" t="s">
        <v>41</v>
      </c>
      <c r="O138" s="179">
        <f>+'Niv1Pub  '!O139</f>
        <v>3358</v>
      </c>
      <c r="P138" s="179">
        <f>+'Niv1Pub  '!P139</f>
        <v>1613</v>
      </c>
      <c r="Q138" s="179">
        <f>+'Niv1Pub  '!Q139</f>
        <v>787</v>
      </c>
      <c r="R138" s="179">
        <f>+'Niv1Pub  '!R139</f>
        <v>329</v>
      </c>
      <c r="S138" s="179">
        <f>+'Niv1Pub  '!S139</f>
        <v>445</v>
      </c>
      <c r="T138" s="179">
        <f>+'Niv1Pub  '!T139</f>
        <v>251</v>
      </c>
      <c r="U138" s="179">
        <f>+'Niv1Pub  '!U139</f>
        <v>62</v>
      </c>
      <c r="V138" s="179">
        <f>+'Niv1Pub  '!V139</f>
        <v>27</v>
      </c>
      <c r="W138" s="179">
        <f>+'Niv1Pub  '!W139</f>
        <v>49</v>
      </c>
      <c r="X138" s="179">
        <f>+'Niv1Pub  '!X139</f>
        <v>27</v>
      </c>
      <c r="Y138" s="178">
        <f t="shared" si="34"/>
        <v>4701</v>
      </c>
      <c r="Z138" s="178">
        <f t="shared" si="34"/>
        <v>2247</v>
      </c>
      <c r="AA138" s="372" t="s">
        <v>41</v>
      </c>
      <c r="AB138" s="95"/>
      <c r="AC138" s="95"/>
      <c r="AD138" s="95"/>
      <c r="AE138" s="95"/>
      <c r="AF138" s="95"/>
      <c r="AG138" s="95"/>
      <c r="AH138" s="179">
        <f>+'Niv1Pub  '!AH139</f>
        <v>164</v>
      </c>
      <c r="AI138" s="179">
        <f>+'Niv1Pub  '!AI139</f>
        <v>159</v>
      </c>
      <c r="AJ138" s="179">
        <f>+'Niv1Pub  '!AJ139</f>
        <v>5</v>
      </c>
      <c r="AK138" s="179">
        <f>+'Niv1Pub  '!AK139</f>
        <v>139</v>
      </c>
      <c r="AL138" s="179">
        <f>+'Niv1Pub  '!AL139</f>
        <v>85</v>
      </c>
      <c r="AM138" s="179">
        <f>+'Niv1Pub  '!AM139</f>
        <v>0</v>
      </c>
      <c r="AN138" s="179">
        <f>+'Niv1Pub  '!AN139</f>
        <v>1</v>
      </c>
      <c r="AO138" s="179">
        <f>+'Niv1Pub  '!AO139</f>
        <v>225</v>
      </c>
      <c r="AP138" s="179">
        <f>+'Niv1Pub  '!AP139</f>
        <v>2</v>
      </c>
      <c r="AQ138" s="179">
        <f>+'Niv1Pub  '!AQ139</f>
        <v>86</v>
      </c>
      <c r="AR138" s="179">
        <f>+'Niv1Pub  '!AR139</f>
        <v>82</v>
      </c>
      <c r="AS138" s="179">
        <f>+'Niv1Pub  '!AS139</f>
        <v>4</v>
      </c>
    </row>
    <row r="139" spans="1:45" ht="14.25" customHeight="1" x14ac:dyDescent="0.3">
      <c r="A139" s="95" t="s">
        <v>42</v>
      </c>
      <c r="B139" s="179">
        <f>+'Niv1Pub  '!B140+'Niv1Privé '!B141</f>
        <v>18192</v>
      </c>
      <c r="C139" s="179">
        <f>+'Niv1Pub  '!C140+'Niv1Privé '!C141</f>
        <v>8947</v>
      </c>
      <c r="D139" s="179">
        <f>+'Niv1Pub  '!D140+'Niv1Privé '!D141</f>
        <v>8130</v>
      </c>
      <c r="E139" s="179">
        <f>+'Niv1Pub  '!E140+'Niv1Privé '!E141</f>
        <v>4030</v>
      </c>
      <c r="F139" s="179">
        <f>+'Niv1Pub  '!F140+'Niv1Privé '!F141</f>
        <v>4881</v>
      </c>
      <c r="G139" s="179">
        <f>+'Niv1Pub  '!G140+'Niv1Privé '!G141</f>
        <v>2523</v>
      </c>
      <c r="H139" s="179">
        <f>+'Niv1Pub  '!H140+'Niv1Privé '!H141</f>
        <v>2977</v>
      </c>
      <c r="I139" s="179">
        <f>+'Niv1Pub  '!I140+'Niv1Privé '!I141</f>
        <v>1556</v>
      </c>
      <c r="J139" s="179">
        <f>+'Niv1Pub  '!J140+'Niv1Privé '!J141</f>
        <v>1681</v>
      </c>
      <c r="K139" s="179">
        <f>+'Niv1Pub  '!K140+'Niv1Privé '!K141</f>
        <v>939</v>
      </c>
      <c r="L139" s="178">
        <f t="shared" si="35"/>
        <v>35861</v>
      </c>
      <c r="M139" s="178">
        <f t="shared" si="35"/>
        <v>17995</v>
      </c>
      <c r="N139" s="95" t="s">
        <v>42</v>
      </c>
      <c r="O139" s="179">
        <f>+'Niv1Pub  '!O140+'Niv1Privé '!O141</f>
        <v>6793</v>
      </c>
      <c r="P139" s="179">
        <f>+'Niv1Pub  '!P140+'Niv1Privé '!P141</f>
        <v>3269</v>
      </c>
      <c r="Q139" s="179">
        <f>+'Niv1Pub  '!Q140+'Niv1Privé '!Q141</f>
        <v>2755</v>
      </c>
      <c r="R139" s="179">
        <f>+'Niv1Pub  '!R140+'Niv1Privé '!R141</f>
        <v>1296</v>
      </c>
      <c r="S139" s="179">
        <f>+'Niv1Pub  '!S140+'Niv1Privé '!S141</f>
        <v>1586</v>
      </c>
      <c r="T139" s="179">
        <f>+'Niv1Pub  '!T140+'Niv1Privé '!T141</f>
        <v>761</v>
      </c>
      <c r="U139" s="179">
        <f>+'Niv1Pub  '!U140+'Niv1Privé '!U141</f>
        <v>580</v>
      </c>
      <c r="V139" s="179">
        <f>+'Niv1Pub  '!V140+'Niv1Privé '!V141</f>
        <v>301</v>
      </c>
      <c r="W139" s="179">
        <f>+'Niv1Pub  '!W140+'Niv1Privé '!W141</f>
        <v>362</v>
      </c>
      <c r="X139" s="179">
        <f>+'Niv1Pub  '!X140+'Niv1Privé '!X141</f>
        <v>207</v>
      </c>
      <c r="Y139" s="178">
        <f t="shared" si="34"/>
        <v>12076</v>
      </c>
      <c r="Z139" s="178">
        <f t="shared" si="34"/>
        <v>5834</v>
      </c>
      <c r="AA139" s="95" t="s">
        <v>42</v>
      </c>
      <c r="AB139" s="95"/>
      <c r="AC139" s="95"/>
      <c r="AD139" s="95"/>
      <c r="AE139" s="95"/>
      <c r="AF139" s="95"/>
      <c r="AG139" s="95"/>
      <c r="AH139" s="179">
        <f>+'Niv1Pub  '!AH140+'Niv1Privé '!AH141</f>
        <v>538</v>
      </c>
      <c r="AI139" s="179">
        <f>+'Niv1Pub  '!AI140+'Niv1Privé '!AI141</f>
        <v>501</v>
      </c>
      <c r="AJ139" s="179">
        <f>+'Niv1Pub  '!AJ140+'Niv1Privé '!AJ141</f>
        <v>37</v>
      </c>
      <c r="AK139" s="179">
        <f>+'Niv1Pub  '!AK140+'Niv1Privé '!AK141</f>
        <v>258</v>
      </c>
      <c r="AL139" s="179">
        <f>+'Niv1Pub  '!AL140+'Niv1Privé '!AL141</f>
        <v>217</v>
      </c>
      <c r="AM139" s="179">
        <f>+'Niv1Pub  '!AM140+'Niv1Privé '!AM141</f>
        <v>3</v>
      </c>
      <c r="AN139" s="179">
        <f>+'Niv1Pub  '!AN140+'Niv1Privé '!AN141</f>
        <v>34</v>
      </c>
      <c r="AO139" s="179">
        <f>+'Niv1Pub  '!AO140+'Niv1Privé '!AO141</f>
        <v>512</v>
      </c>
      <c r="AP139" s="179">
        <f>+'Niv1Pub  '!AP140+'Niv1Privé '!AP141</f>
        <v>8</v>
      </c>
      <c r="AQ139" s="179">
        <f>+'Niv1Pub  '!AQ140+'Niv1Privé '!AQ141</f>
        <v>263</v>
      </c>
      <c r="AR139" s="179">
        <f>+'Niv1Pub  '!AR140+'Niv1Privé '!AR141</f>
        <v>242</v>
      </c>
      <c r="AS139" s="179">
        <f>+'Niv1Pub  '!AS140+'Niv1Privé '!AS141</f>
        <v>21</v>
      </c>
    </row>
    <row r="140" spans="1:45" ht="14.25" customHeight="1" x14ac:dyDescent="0.3">
      <c r="A140" s="95" t="s">
        <v>43</v>
      </c>
      <c r="B140" s="179">
        <f>+'Niv1Pub  '!B141+'Niv1Privé '!B142</f>
        <v>31066</v>
      </c>
      <c r="C140" s="179">
        <f>+'Niv1Pub  '!C141+'Niv1Privé '!C142</f>
        <v>15041</v>
      </c>
      <c r="D140" s="179">
        <f>+'Niv1Pub  '!D141+'Niv1Privé '!D142</f>
        <v>13389</v>
      </c>
      <c r="E140" s="179">
        <f>+'Niv1Pub  '!E141+'Niv1Privé '!E142</f>
        <v>6441</v>
      </c>
      <c r="F140" s="179">
        <f>+'Niv1Pub  '!F141+'Niv1Privé '!F142</f>
        <v>10395</v>
      </c>
      <c r="G140" s="179">
        <f>+'Niv1Pub  '!G141+'Niv1Privé '!G142</f>
        <v>5289</v>
      </c>
      <c r="H140" s="179">
        <f>+'Niv1Pub  '!H141+'Niv1Privé '!H142</f>
        <v>5856</v>
      </c>
      <c r="I140" s="179">
        <f>+'Niv1Pub  '!I141+'Niv1Privé '!I142</f>
        <v>2939</v>
      </c>
      <c r="J140" s="179">
        <f>+'Niv1Pub  '!J141+'Niv1Privé '!J142</f>
        <v>4029</v>
      </c>
      <c r="K140" s="179">
        <f>+'Niv1Pub  '!K141+'Niv1Privé '!K142</f>
        <v>2030</v>
      </c>
      <c r="L140" s="178">
        <f t="shared" si="35"/>
        <v>64735</v>
      </c>
      <c r="M140" s="178">
        <f t="shared" si="35"/>
        <v>31740</v>
      </c>
      <c r="N140" s="95" t="s">
        <v>43</v>
      </c>
      <c r="O140" s="179">
        <f>+'Niv1Pub  '!O141+'Niv1Privé '!O142</f>
        <v>14945</v>
      </c>
      <c r="P140" s="179">
        <f>+'Niv1Pub  '!P141+'Niv1Privé '!P142</f>
        <v>7007</v>
      </c>
      <c r="Q140" s="179">
        <f>+'Niv1Pub  '!Q141+'Niv1Privé '!Q142</f>
        <v>4430</v>
      </c>
      <c r="R140" s="179">
        <f>+'Niv1Pub  '!R141+'Niv1Privé '!R142</f>
        <v>2048</v>
      </c>
      <c r="S140" s="179">
        <f>+'Niv1Pub  '!S141+'Niv1Privé '!S142</f>
        <v>3849</v>
      </c>
      <c r="T140" s="179">
        <f>+'Niv1Pub  '!T141+'Niv1Privé '!T142</f>
        <v>1924</v>
      </c>
      <c r="U140" s="179">
        <f>+'Niv1Pub  '!U141+'Niv1Privé '!U142</f>
        <v>1571</v>
      </c>
      <c r="V140" s="179">
        <f>+'Niv1Pub  '!V141+'Niv1Privé '!V142</f>
        <v>808</v>
      </c>
      <c r="W140" s="179">
        <f>+'Niv1Pub  '!W141+'Niv1Privé '!W142</f>
        <v>1299</v>
      </c>
      <c r="X140" s="179">
        <f>+'Niv1Pub  '!X141+'Niv1Privé '!X142</f>
        <v>629</v>
      </c>
      <c r="Y140" s="178">
        <f t="shared" si="34"/>
        <v>26094</v>
      </c>
      <c r="Z140" s="178">
        <f t="shared" si="34"/>
        <v>12416</v>
      </c>
      <c r="AA140" s="95" t="s">
        <v>43</v>
      </c>
      <c r="AB140" s="95"/>
      <c r="AC140" s="95"/>
      <c r="AD140" s="95"/>
      <c r="AE140" s="95"/>
      <c r="AF140" s="95"/>
      <c r="AG140" s="95"/>
      <c r="AH140" s="179">
        <f>+'Niv1Pub  '!AH141+'Niv1Privé '!AH142</f>
        <v>831</v>
      </c>
      <c r="AI140" s="179">
        <f>+'Niv1Pub  '!AI141+'Niv1Privé '!AI142</f>
        <v>722</v>
      </c>
      <c r="AJ140" s="179">
        <f>+'Niv1Pub  '!AJ141+'Niv1Privé '!AJ142</f>
        <v>109</v>
      </c>
      <c r="AK140" s="179">
        <f>+'Niv1Pub  '!AK141+'Niv1Privé '!AK142</f>
        <v>507</v>
      </c>
      <c r="AL140" s="179">
        <f>+'Niv1Pub  '!AL141+'Niv1Privé '!AL142</f>
        <v>278</v>
      </c>
      <c r="AM140" s="179">
        <f>+'Niv1Pub  '!AM141+'Niv1Privé '!AM142</f>
        <v>23</v>
      </c>
      <c r="AN140" s="179">
        <f>+'Niv1Pub  '!AN141+'Niv1Privé '!AN142</f>
        <v>142</v>
      </c>
      <c r="AO140" s="179">
        <f>+'Niv1Pub  '!AO141+'Niv1Privé '!AO142</f>
        <v>950</v>
      </c>
      <c r="AP140" s="179">
        <f>+'Niv1Pub  '!AP141+'Niv1Privé '!AP142</f>
        <v>21</v>
      </c>
      <c r="AQ140" s="179">
        <f>+'Niv1Pub  '!AQ141+'Niv1Privé '!AQ142</f>
        <v>285</v>
      </c>
      <c r="AR140" s="179">
        <f>+'Niv1Pub  '!AR141+'Niv1Privé '!AR142</f>
        <v>281</v>
      </c>
      <c r="AS140" s="179">
        <f>+'Niv1Pub  '!AS141+'Niv1Privé '!AS142</f>
        <v>4</v>
      </c>
    </row>
    <row r="141" spans="1:45" ht="14.25" customHeight="1" x14ac:dyDescent="0.3">
      <c r="A141" s="95" t="s">
        <v>44</v>
      </c>
      <c r="B141" s="179">
        <f>+'Niv1Pub  '!B142+'Niv1Privé '!B143</f>
        <v>31475</v>
      </c>
      <c r="C141" s="179">
        <f>+'Niv1Pub  '!C142+'Niv1Privé '!C143</f>
        <v>15403</v>
      </c>
      <c r="D141" s="179">
        <f>+'Niv1Pub  '!D142+'Niv1Privé '!D143</f>
        <v>10933</v>
      </c>
      <c r="E141" s="179">
        <f>+'Niv1Pub  '!E142+'Niv1Privé '!E143</f>
        <v>5234</v>
      </c>
      <c r="F141" s="179">
        <f>+'Niv1Pub  '!F142+'Niv1Privé '!F143</f>
        <v>6896</v>
      </c>
      <c r="G141" s="179">
        <f>+'Niv1Pub  '!G142+'Niv1Privé '!G143</f>
        <v>3316</v>
      </c>
      <c r="H141" s="179">
        <f>+'Niv1Pub  '!H142+'Niv1Privé '!H143</f>
        <v>2755</v>
      </c>
      <c r="I141" s="179">
        <f>+'Niv1Pub  '!I142+'Niv1Privé '!I143</f>
        <v>1326</v>
      </c>
      <c r="J141" s="179">
        <f>+'Niv1Pub  '!J142+'Niv1Privé '!J143</f>
        <v>2101</v>
      </c>
      <c r="K141" s="179">
        <f>+'Niv1Pub  '!K142+'Niv1Privé '!K143</f>
        <v>1045</v>
      </c>
      <c r="L141" s="178">
        <f t="shared" si="35"/>
        <v>54160</v>
      </c>
      <c r="M141" s="178">
        <f t="shared" si="35"/>
        <v>26324</v>
      </c>
      <c r="N141" s="95" t="s">
        <v>44</v>
      </c>
      <c r="O141" s="179">
        <f>+'Niv1Pub  '!O142+'Niv1Privé '!O143</f>
        <v>16791</v>
      </c>
      <c r="P141" s="179">
        <f>+'Niv1Pub  '!P142+'Niv1Privé '!P143</f>
        <v>8155</v>
      </c>
      <c r="Q141" s="179">
        <f>+'Niv1Pub  '!Q142+'Niv1Privé '!Q143</f>
        <v>2991</v>
      </c>
      <c r="R141" s="179">
        <f>+'Niv1Pub  '!R142+'Niv1Privé '!R143</f>
        <v>1388</v>
      </c>
      <c r="S141" s="179">
        <f>+'Niv1Pub  '!S142+'Niv1Privé '!S143</f>
        <v>2532</v>
      </c>
      <c r="T141" s="179">
        <f>+'Niv1Pub  '!T142+'Niv1Privé '!T143</f>
        <v>1213</v>
      </c>
      <c r="U141" s="179">
        <f>+'Niv1Pub  '!U142+'Niv1Privé '!U143</f>
        <v>637</v>
      </c>
      <c r="V141" s="179">
        <f>+'Niv1Pub  '!V142+'Niv1Privé '!V143</f>
        <v>294</v>
      </c>
      <c r="W141" s="179">
        <f>+'Niv1Pub  '!W142+'Niv1Privé '!W143</f>
        <v>798</v>
      </c>
      <c r="X141" s="179">
        <f>+'Niv1Pub  '!X142+'Niv1Privé '!X143</f>
        <v>395</v>
      </c>
      <c r="Y141" s="178">
        <f t="shared" si="34"/>
        <v>23749</v>
      </c>
      <c r="Z141" s="178">
        <f t="shared" si="34"/>
        <v>11445</v>
      </c>
      <c r="AA141" s="95" t="s">
        <v>44</v>
      </c>
      <c r="AB141" s="95"/>
      <c r="AC141" s="95"/>
      <c r="AD141" s="95"/>
      <c r="AE141" s="95"/>
      <c r="AF141" s="95"/>
      <c r="AG141" s="95"/>
      <c r="AH141" s="179">
        <f>+'Niv1Pub  '!AH142+'Niv1Privé '!AH143</f>
        <v>761</v>
      </c>
      <c r="AI141" s="179">
        <f>+'Niv1Pub  '!AI142+'Niv1Privé '!AI143</f>
        <v>652</v>
      </c>
      <c r="AJ141" s="179">
        <f>+'Niv1Pub  '!AJ142+'Niv1Privé '!AJ143</f>
        <v>109</v>
      </c>
      <c r="AK141" s="179">
        <f>+'Niv1Pub  '!AK142+'Niv1Privé '!AK143</f>
        <v>386</v>
      </c>
      <c r="AL141" s="179">
        <f>+'Niv1Pub  '!AL142+'Niv1Privé '!AL143</f>
        <v>208</v>
      </c>
      <c r="AM141" s="179">
        <f>+'Niv1Pub  '!AM142+'Niv1Privé '!AM143</f>
        <v>101</v>
      </c>
      <c r="AN141" s="179">
        <f>+'Niv1Pub  '!AN142+'Niv1Privé '!AN143</f>
        <v>25</v>
      </c>
      <c r="AO141" s="179">
        <f>+'Niv1Pub  '!AO142+'Niv1Privé '!AO143</f>
        <v>720</v>
      </c>
      <c r="AP141" s="179">
        <f>+'Niv1Pub  '!AP142+'Niv1Privé '!AP143</f>
        <v>13</v>
      </c>
      <c r="AQ141" s="179">
        <f>+'Niv1Pub  '!AQ142+'Niv1Privé '!AQ143</f>
        <v>285</v>
      </c>
      <c r="AR141" s="179">
        <f>+'Niv1Pub  '!AR142+'Niv1Privé '!AR143</f>
        <v>280</v>
      </c>
      <c r="AS141" s="179">
        <f>+'Niv1Pub  '!AS142+'Niv1Privé '!AS143</f>
        <v>5</v>
      </c>
    </row>
    <row r="142" spans="1:45" ht="14.25" customHeight="1" x14ac:dyDescent="0.3">
      <c r="A142" s="95" t="s">
        <v>45</v>
      </c>
      <c r="B142" s="179">
        <f>+'Niv1Pub  '!B143+'Niv1Privé '!B144</f>
        <v>14281</v>
      </c>
      <c r="C142" s="179">
        <f>+'Niv1Pub  '!C143+'Niv1Privé '!C144</f>
        <v>6814</v>
      </c>
      <c r="D142" s="179">
        <f>+'Niv1Pub  '!D143+'Niv1Privé '!D144</f>
        <v>8560</v>
      </c>
      <c r="E142" s="179">
        <f>+'Niv1Pub  '!E143+'Niv1Privé '!E144</f>
        <v>4016</v>
      </c>
      <c r="F142" s="179">
        <f>+'Niv1Pub  '!F143+'Niv1Privé '!F144</f>
        <v>7643</v>
      </c>
      <c r="G142" s="179">
        <f>+'Niv1Pub  '!G143+'Niv1Privé '!G144</f>
        <v>3838</v>
      </c>
      <c r="H142" s="179">
        <f>+'Niv1Pub  '!H143+'Niv1Privé '!H144</f>
        <v>3992</v>
      </c>
      <c r="I142" s="179">
        <f>+'Niv1Pub  '!I143+'Niv1Privé '!I144</f>
        <v>1987</v>
      </c>
      <c r="J142" s="179">
        <f>+'Niv1Pub  '!J143+'Niv1Privé '!J144</f>
        <v>2784</v>
      </c>
      <c r="K142" s="179">
        <f>+'Niv1Pub  '!K143+'Niv1Privé '!K144</f>
        <v>1388</v>
      </c>
      <c r="L142" s="178">
        <f t="shared" si="35"/>
        <v>37260</v>
      </c>
      <c r="M142" s="178">
        <f t="shared" si="35"/>
        <v>18043</v>
      </c>
      <c r="N142" s="95" t="s">
        <v>45</v>
      </c>
      <c r="O142" s="179">
        <f>+'Niv1Pub  '!O143+'Niv1Privé '!O144</f>
        <v>6463</v>
      </c>
      <c r="P142" s="179">
        <f>+'Niv1Pub  '!P143+'Niv1Privé '!P144</f>
        <v>2890</v>
      </c>
      <c r="Q142" s="179">
        <f>+'Niv1Pub  '!Q143+'Niv1Privé '!Q144</f>
        <v>3478</v>
      </c>
      <c r="R142" s="179">
        <f>+'Niv1Pub  '!R143+'Niv1Privé '!R144</f>
        <v>1581</v>
      </c>
      <c r="S142" s="179">
        <f>+'Niv1Pub  '!S143+'Niv1Privé '!S144</f>
        <v>3619</v>
      </c>
      <c r="T142" s="179">
        <f>+'Niv1Pub  '!T143+'Niv1Privé '!T144</f>
        <v>1794</v>
      </c>
      <c r="U142" s="179">
        <f>+'Niv1Pub  '!U143+'Niv1Privé '!U144</f>
        <v>1233</v>
      </c>
      <c r="V142" s="179">
        <f>+'Niv1Pub  '!V143+'Niv1Privé '!V144</f>
        <v>603</v>
      </c>
      <c r="W142" s="179">
        <f>+'Niv1Pub  '!W143+'Niv1Privé '!W144</f>
        <v>950</v>
      </c>
      <c r="X142" s="179">
        <f>+'Niv1Pub  '!X143+'Niv1Privé '!X144</f>
        <v>474</v>
      </c>
      <c r="Y142" s="178">
        <f t="shared" si="34"/>
        <v>15743</v>
      </c>
      <c r="Z142" s="178">
        <f t="shared" si="34"/>
        <v>7342</v>
      </c>
      <c r="AA142" s="95" t="s">
        <v>45</v>
      </c>
      <c r="AB142" s="95"/>
      <c r="AC142" s="95"/>
      <c r="AD142" s="95"/>
      <c r="AE142" s="95"/>
      <c r="AF142" s="95"/>
      <c r="AG142" s="95"/>
      <c r="AH142" s="179">
        <f>+'Niv1Pub  '!AH143+'Niv1Privé '!AH144</f>
        <v>564</v>
      </c>
      <c r="AI142" s="179">
        <f>+'Niv1Pub  '!AI143+'Niv1Privé '!AI144</f>
        <v>550</v>
      </c>
      <c r="AJ142" s="179">
        <f>+'Niv1Pub  '!AJ143+'Niv1Privé '!AJ144</f>
        <v>14</v>
      </c>
      <c r="AK142" s="179">
        <f>+'Niv1Pub  '!AK143+'Niv1Privé '!AK144</f>
        <v>265</v>
      </c>
      <c r="AL142" s="179">
        <f>+'Niv1Pub  '!AL143+'Niv1Privé '!AL144</f>
        <v>201</v>
      </c>
      <c r="AM142" s="179">
        <f>+'Niv1Pub  '!AM143+'Niv1Privé '!AM144</f>
        <v>0</v>
      </c>
      <c r="AN142" s="179">
        <f>+'Niv1Pub  '!AN143+'Niv1Privé '!AN144</f>
        <v>34</v>
      </c>
      <c r="AO142" s="179">
        <f>+'Niv1Pub  '!AO143+'Niv1Privé '!AO144</f>
        <v>500</v>
      </c>
      <c r="AP142" s="179">
        <f>+'Niv1Pub  '!AP143+'Niv1Privé '!AP144</f>
        <v>10</v>
      </c>
      <c r="AQ142" s="179">
        <f>+'Niv1Pub  '!AQ143+'Niv1Privé '!AQ144</f>
        <v>208</v>
      </c>
      <c r="AR142" s="179">
        <f>+'Niv1Pub  '!AR143+'Niv1Privé '!AR144</f>
        <v>207</v>
      </c>
      <c r="AS142" s="179">
        <f>+'Niv1Pub  '!AS143+'Niv1Privé '!AS144</f>
        <v>1</v>
      </c>
    </row>
    <row r="143" spans="1:45" ht="14.25" customHeight="1" x14ac:dyDescent="0.3">
      <c r="A143" s="95" t="s">
        <v>46</v>
      </c>
      <c r="B143" s="179">
        <f>+'Niv1Pub  '!B144+'Niv1Privé '!B145</f>
        <v>16768</v>
      </c>
      <c r="C143" s="179">
        <f>+'Niv1Pub  '!C144+'Niv1Privé '!C145</f>
        <v>7884</v>
      </c>
      <c r="D143" s="179">
        <f>+'Niv1Pub  '!D144+'Niv1Privé '!D145</f>
        <v>8530</v>
      </c>
      <c r="E143" s="179">
        <f>+'Niv1Pub  '!E144+'Niv1Privé '!E145</f>
        <v>4142</v>
      </c>
      <c r="F143" s="179">
        <f>+'Niv1Pub  '!F144+'Niv1Privé '!F145</f>
        <v>7584</v>
      </c>
      <c r="G143" s="179">
        <f>+'Niv1Pub  '!G144+'Niv1Privé '!G145</f>
        <v>3540</v>
      </c>
      <c r="H143" s="179">
        <f>+'Niv1Pub  '!H144+'Niv1Privé '!H145</f>
        <v>4554</v>
      </c>
      <c r="I143" s="179">
        <f>+'Niv1Pub  '!I144+'Niv1Privé '!I145</f>
        <v>2290</v>
      </c>
      <c r="J143" s="179">
        <f>+'Niv1Pub  '!J144+'Niv1Privé '!J145</f>
        <v>3500</v>
      </c>
      <c r="K143" s="179">
        <f>+'Niv1Pub  '!K144+'Niv1Privé '!K145</f>
        <v>1785</v>
      </c>
      <c r="L143" s="178">
        <f t="shared" si="35"/>
        <v>40936</v>
      </c>
      <c r="M143" s="178">
        <f t="shared" si="35"/>
        <v>19641</v>
      </c>
      <c r="N143" s="95" t="s">
        <v>46</v>
      </c>
      <c r="O143" s="179">
        <f>+'Niv1Pub  '!O144+'Niv1Privé '!O145</f>
        <v>8249</v>
      </c>
      <c r="P143" s="179">
        <f>+'Niv1Pub  '!P144+'Niv1Privé '!P145</f>
        <v>3787</v>
      </c>
      <c r="Q143" s="179">
        <f>+'Niv1Pub  '!Q144+'Niv1Privé '!Q145</f>
        <v>2588</v>
      </c>
      <c r="R143" s="179">
        <f>+'Niv1Pub  '!R144+'Niv1Privé '!R145</f>
        <v>1262</v>
      </c>
      <c r="S143" s="179">
        <f>+'Niv1Pub  '!S144+'Niv1Privé '!S145</f>
        <v>2447</v>
      </c>
      <c r="T143" s="179">
        <f>+'Niv1Pub  '!T144+'Niv1Privé '!T145</f>
        <v>1137</v>
      </c>
      <c r="U143" s="179">
        <f>+'Niv1Pub  '!U144+'Niv1Privé '!U145</f>
        <v>1072</v>
      </c>
      <c r="V143" s="179">
        <f>+'Niv1Pub  '!V144+'Niv1Privé '!V145</f>
        <v>544</v>
      </c>
      <c r="W143" s="179">
        <f>+'Niv1Pub  '!W144+'Niv1Privé '!W145</f>
        <v>974</v>
      </c>
      <c r="X143" s="179">
        <f>+'Niv1Pub  '!X144+'Niv1Privé '!X145</f>
        <v>484</v>
      </c>
      <c r="Y143" s="178">
        <f t="shared" si="34"/>
        <v>15330</v>
      </c>
      <c r="Z143" s="178">
        <f t="shared" si="34"/>
        <v>7214</v>
      </c>
      <c r="AA143" s="95" t="s">
        <v>46</v>
      </c>
      <c r="AB143" s="95"/>
      <c r="AC143" s="95"/>
      <c r="AD143" s="95"/>
      <c r="AE143" s="95"/>
      <c r="AF143" s="95"/>
      <c r="AG143" s="95"/>
      <c r="AH143" s="179">
        <f>+'Niv1Pub  '!AH144+'Niv1Privé '!AH145</f>
        <v>563</v>
      </c>
      <c r="AI143" s="179">
        <f>+'Niv1Pub  '!AI144+'Niv1Privé '!AI145</f>
        <v>467</v>
      </c>
      <c r="AJ143" s="179">
        <f>+'Niv1Pub  '!AJ144+'Niv1Privé '!AJ145</f>
        <v>96</v>
      </c>
      <c r="AK143" s="179">
        <f>+'Niv1Pub  '!AK144+'Niv1Privé '!AK145</f>
        <v>333</v>
      </c>
      <c r="AL143" s="179">
        <f>+'Niv1Pub  '!AL144+'Niv1Privé '!AL145</f>
        <v>177</v>
      </c>
      <c r="AM143" s="179">
        <f>+'Niv1Pub  '!AM144+'Niv1Privé '!AM145</f>
        <v>5</v>
      </c>
      <c r="AN143" s="179">
        <f>+'Niv1Pub  '!AN144+'Niv1Privé '!AN145</f>
        <v>50</v>
      </c>
      <c r="AO143" s="179">
        <f>+'Niv1Pub  '!AO144+'Niv1Privé '!AO145</f>
        <v>565</v>
      </c>
      <c r="AP143" s="179">
        <f>+'Niv1Pub  '!AP144+'Niv1Privé '!AP145</f>
        <v>16</v>
      </c>
      <c r="AQ143" s="179">
        <f>+'Niv1Pub  '!AQ144+'Niv1Privé '!AQ145</f>
        <v>154</v>
      </c>
      <c r="AR143" s="179">
        <f>+'Niv1Pub  '!AR144+'Niv1Privé '!AR145</f>
        <v>152</v>
      </c>
      <c r="AS143" s="179">
        <f>+'Niv1Pub  '!AS144+'Niv1Privé '!AS145</f>
        <v>2</v>
      </c>
    </row>
    <row r="144" spans="1:45" ht="14.25" customHeight="1" x14ac:dyDescent="0.3">
      <c r="A144" s="95" t="s">
        <v>47</v>
      </c>
      <c r="B144" s="179">
        <f>+'Niv1Pub  '!B145+'Niv1Privé '!B146</f>
        <v>16970</v>
      </c>
      <c r="C144" s="179">
        <f>+'Niv1Pub  '!C145+'Niv1Privé '!C146</f>
        <v>8307</v>
      </c>
      <c r="D144" s="179">
        <f>+'Niv1Pub  '!D145+'Niv1Privé '!D146</f>
        <v>5322</v>
      </c>
      <c r="E144" s="179">
        <f>+'Niv1Pub  '!E145+'Niv1Privé '!E146</f>
        <v>2584</v>
      </c>
      <c r="F144" s="179">
        <f>+'Niv1Pub  '!F145+'Niv1Privé '!F146</f>
        <v>4155</v>
      </c>
      <c r="G144" s="179">
        <f>+'Niv1Pub  '!G145+'Niv1Privé '!G146</f>
        <v>2050</v>
      </c>
      <c r="H144" s="179">
        <f>+'Niv1Pub  '!H145+'Niv1Privé '!H146</f>
        <v>1980</v>
      </c>
      <c r="I144" s="179">
        <f>+'Niv1Pub  '!I145+'Niv1Privé '!I146</f>
        <v>1011</v>
      </c>
      <c r="J144" s="179">
        <f>+'Niv1Pub  '!J145+'Niv1Privé '!J146</f>
        <v>1587</v>
      </c>
      <c r="K144" s="179">
        <f>+'Niv1Pub  '!K145+'Niv1Privé '!K146</f>
        <v>799</v>
      </c>
      <c r="L144" s="178">
        <f t="shared" si="35"/>
        <v>30014</v>
      </c>
      <c r="M144" s="178">
        <f t="shared" si="35"/>
        <v>14751</v>
      </c>
      <c r="N144" s="95" t="s">
        <v>47</v>
      </c>
      <c r="O144" s="179">
        <f>+'Niv1Pub  '!O145+'Niv1Privé '!O146</f>
        <v>8605</v>
      </c>
      <c r="P144" s="179">
        <f>+'Niv1Pub  '!P145+'Niv1Privé '!P146</f>
        <v>4163</v>
      </c>
      <c r="Q144" s="179">
        <f>+'Niv1Pub  '!Q145+'Niv1Privé '!Q146</f>
        <v>2408</v>
      </c>
      <c r="R144" s="179">
        <f>+'Niv1Pub  '!R145+'Niv1Privé '!R146</f>
        <v>1128</v>
      </c>
      <c r="S144" s="179">
        <f>+'Niv1Pub  '!S145+'Niv1Privé '!S146</f>
        <v>1932</v>
      </c>
      <c r="T144" s="179">
        <f>+'Niv1Pub  '!T145+'Niv1Privé '!T146</f>
        <v>968</v>
      </c>
      <c r="U144" s="179">
        <f>+'Niv1Pub  '!U145+'Niv1Privé '!U146</f>
        <v>578</v>
      </c>
      <c r="V144" s="179">
        <f>+'Niv1Pub  '!V145+'Niv1Privé '!V146</f>
        <v>315</v>
      </c>
      <c r="W144" s="179">
        <f>+'Niv1Pub  '!W145+'Niv1Privé '!W146</f>
        <v>570</v>
      </c>
      <c r="X144" s="179">
        <f>+'Niv1Pub  '!X145+'Niv1Privé '!X146</f>
        <v>283</v>
      </c>
      <c r="Y144" s="178">
        <f t="shared" si="34"/>
        <v>14093</v>
      </c>
      <c r="Z144" s="178">
        <f t="shared" si="34"/>
        <v>6857</v>
      </c>
      <c r="AA144" s="95" t="s">
        <v>47</v>
      </c>
      <c r="AB144" s="95"/>
      <c r="AC144" s="95"/>
      <c r="AD144" s="95"/>
      <c r="AE144" s="95"/>
      <c r="AF144" s="95"/>
      <c r="AG144" s="95"/>
      <c r="AH144" s="179">
        <f>+'Niv1Pub  '!AH145+'Niv1Privé '!AH146</f>
        <v>473</v>
      </c>
      <c r="AI144" s="179">
        <f>+'Niv1Pub  '!AI145+'Niv1Privé '!AI146</f>
        <v>445</v>
      </c>
      <c r="AJ144" s="179">
        <f>+'Niv1Pub  '!AJ145+'Niv1Privé '!AJ146</f>
        <v>28</v>
      </c>
      <c r="AK144" s="179">
        <f>+'Niv1Pub  '!AK145+'Niv1Privé '!AK146</f>
        <v>249</v>
      </c>
      <c r="AL144" s="179">
        <f>+'Niv1Pub  '!AL145+'Niv1Privé '!AL146</f>
        <v>177</v>
      </c>
      <c r="AM144" s="179">
        <f>+'Niv1Pub  '!AM145+'Niv1Privé '!AM146</f>
        <v>1</v>
      </c>
      <c r="AN144" s="179">
        <f>+'Niv1Pub  '!AN145+'Niv1Privé '!AN146</f>
        <v>18</v>
      </c>
      <c r="AO144" s="179">
        <f>+'Niv1Pub  '!AO145+'Niv1Privé '!AO146</f>
        <v>445</v>
      </c>
      <c r="AP144" s="179">
        <f>+'Niv1Pub  '!AP145+'Niv1Privé '!AP146</f>
        <v>5</v>
      </c>
      <c r="AQ144" s="179">
        <f>+'Niv1Pub  '!AQ145+'Niv1Privé '!AQ146</f>
        <v>205</v>
      </c>
      <c r="AR144" s="179">
        <f>+'Niv1Pub  '!AR145+'Niv1Privé '!AR146</f>
        <v>201</v>
      </c>
      <c r="AS144" s="179">
        <f>+'Niv1Pub  '!AS145+'Niv1Privé '!AS146</f>
        <v>4</v>
      </c>
    </row>
    <row r="145" spans="1:45" ht="14.25" customHeight="1" x14ac:dyDescent="0.3">
      <c r="A145" s="95" t="s">
        <v>48</v>
      </c>
      <c r="B145" s="179">
        <f>+'Niv1Pub  '!B146+'Niv1Privé '!B147</f>
        <v>16672</v>
      </c>
      <c r="C145" s="179">
        <f>+'Niv1Pub  '!C146+'Niv1Privé '!C147</f>
        <v>7960</v>
      </c>
      <c r="D145" s="179">
        <f>+'Niv1Pub  '!D146+'Niv1Privé '!D147</f>
        <v>10246</v>
      </c>
      <c r="E145" s="179">
        <f>+'Niv1Pub  '!E146+'Niv1Privé '!E147</f>
        <v>4907</v>
      </c>
      <c r="F145" s="179">
        <f>+'Niv1Pub  '!F146+'Niv1Privé '!F147</f>
        <v>8158</v>
      </c>
      <c r="G145" s="179">
        <f>+'Niv1Pub  '!G146+'Niv1Privé '!G147</f>
        <v>4137</v>
      </c>
      <c r="H145" s="179">
        <f>+'Niv1Pub  '!H146+'Niv1Privé '!H147</f>
        <v>5357</v>
      </c>
      <c r="I145" s="179">
        <f>+'Niv1Pub  '!I146+'Niv1Privé '!I147</f>
        <v>2819</v>
      </c>
      <c r="J145" s="179">
        <f>+'Niv1Pub  '!J146+'Niv1Privé '!J147</f>
        <v>3951</v>
      </c>
      <c r="K145" s="179">
        <f>+'Niv1Pub  '!K146+'Niv1Privé '!K147</f>
        <v>2096</v>
      </c>
      <c r="L145" s="178">
        <f t="shared" si="35"/>
        <v>44384</v>
      </c>
      <c r="M145" s="178">
        <f t="shared" si="35"/>
        <v>21919</v>
      </c>
      <c r="N145" s="95" t="s">
        <v>48</v>
      </c>
      <c r="O145" s="179">
        <f>+'Niv1Pub  '!O146+'Niv1Privé '!O147</f>
        <v>6002</v>
      </c>
      <c r="P145" s="179">
        <f>+'Niv1Pub  '!P146+'Niv1Privé '!P147</f>
        <v>2704</v>
      </c>
      <c r="Q145" s="179">
        <f>+'Niv1Pub  '!Q146+'Niv1Privé '!Q147</f>
        <v>2798</v>
      </c>
      <c r="R145" s="179">
        <f>+'Niv1Pub  '!R146+'Niv1Privé '!R147</f>
        <v>1221</v>
      </c>
      <c r="S145" s="179">
        <f>+'Niv1Pub  '!S146+'Niv1Privé '!S147</f>
        <v>2474</v>
      </c>
      <c r="T145" s="179">
        <f>+'Niv1Pub  '!T146+'Niv1Privé '!T147</f>
        <v>1170</v>
      </c>
      <c r="U145" s="179">
        <f>+'Niv1Pub  '!U146+'Niv1Privé '!U147</f>
        <v>1238</v>
      </c>
      <c r="V145" s="179">
        <f>+'Niv1Pub  '!V146+'Niv1Privé '!V147</f>
        <v>646</v>
      </c>
      <c r="W145" s="179">
        <f>+'Niv1Pub  '!W146+'Niv1Privé '!W147</f>
        <v>975</v>
      </c>
      <c r="X145" s="179">
        <f>+'Niv1Pub  '!X146+'Niv1Privé '!X147</f>
        <v>533</v>
      </c>
      <c r="Y145" s="178">
        <f t="shared" si="34"/>
        <v>13487</v>
      </c>
      <c r="Z145" s="178">
        <f t="shared" si="34"/>
        <v>6274</v>
      </c>
      <c r="AA145" s="95" t="s">
        <v>48</v>
      </c>
      <c r="AB145" s="95"/>
      <c r="AC145" s="95"/>
      <c r="AD145" s="95"/>
      <c r="AE145" s="95"/>
      <c r="AF145" s="95"/>
      <c r="AG145" s="95"/>
      <c r="AH145" s="179">
        <f>+'Niv1Pub  '!AH146+'Niv1Privé '!AH147</f>
        <v>807</v>
      </c>
      <c r="AI145" s="179">
        <f>+'Niv1Pub  '!AI146+'Niv1Privé '!AI147</f>
        <v>752</v>
      </c>
      <c r="AJ145" s="179">
        <f>+'Niv1Pub  '!AJ146+'Niv1Privé '!AJ147</f>
        <v>55</v>
      </c>
      <c r="AK145" s="179">
        <f>+'Niv1Pub  '!AK146+'Niv1Privé '!AK147</f>
        <v>475</v>
      </c>
      <c r="AL145" s="179">
        <f>+'Niv1Pub  '!AL146+'Niv1Privé '!AL147</f>
        <v>158</v>
      </c>
      <c r="AM145" s="179">
        <f>+'Niv1Pub  '!AM146+'Niv1Privé '!AM147</f>
        <v>0</v>
      </c>
      <c r="AN145" s="179">
        <f>+'Niv1Pub  '!AN146+'Niv1Privé '!AN147</f>
        <v>129</v>
      </c>
      <c r="AO145" s="179">
        <f>+'Niv1Pub  '!AO146+'Niv1Privé '!AO147</f>
        <v>762</v>
      </c>
      <c r="AP145" s="179">
        <f>+'Niv1Pub  '!AP146+'Niv1Privé '!AP147</f>
        <v>37</v>
      </c>
      <c r="AQ145" s="179">
        <f>+'Niv1Pub  '!AQ146+'Niv1Privé '!AQ147</f>
        <v>275</v>
      </c>
      <c r="AR145" s="179">
        <f>+'Niv1Pub  '!AR146+'Niv1Privé '!AR147</f>
        <v>261</v>
      </c>
      <c r="AS145" s="179">
        <f>+'Niv1Pub  '!AS146+'Niv1Privé '!AS147</f>
        <v>14</v>
      </c>
    </row>
    <row r="146" spans="1:45" ht="14.25" customHeight="1" x14ac:dyDescent="0.3">
      <c r="A146" s="95" t="s">
        <v>49</v>
      </c>
      <c r="B146" s="179">
        <f>+'Niv1Pub  '!B147+'Niv1Privé '!B148</f>
        <v>1196</v>
      </c>
      <c r="C146" s="179">
        <f>+'Niv1Pub  '!C147+'Niv1Privé '!C148</f>
        <v>537</v>
      </c>
      <c r="D146" s="179">
        <f>+'Niv1Pub  '!D147+'Niv1Privé '!D148</f>
        <v>954</v>
      </c>
      <c r="E146" s="179">
        <f>+'Niv1Pub  '!E147+'Niv1Privé '!E148</f>
        <v>448</v>
      </c>
      <c r="F146" s="179">
        <f>+'Niv1Pub  '!F147+'Niv1Privé '!F148</f>
        <v>900</v>
      </c>
      <c r="G146" s="179">
        <f>+'Niv1Pub  '!G147+'Niv1Privé '!G148</f>
        <v>454</v>
      </c>
      <c r="H146" s="179">
        <f>+'Niv1Pub  '!H147+'Niv1Privé '!H148</f>
        <v>752</v>
      </c>
      <c r="I146" s="179">
        <f>+'Niv1Pub  '!I147+'Niv1Privé '!I148</f>
        <v>391</v>
      </c>
      <c r="J146" s="179">
        <f>+'Niv1Pub  '!J147+'Niv1Privé '!J148</f>
        <v>501</v>
      </c>
      <c r="K146" s="179">
        <f>+'Niv1Pub  '!K147+'Niv1Privé '!K148</f>
        <v>253</v>
      </c>
      <c r="L146" s="178">
        <f t="shared" si="35"/>
        <v>4303</v>
      </c>
      <c r="M146" s="178">
        <f t="shared" si="35"/>
        <v>2083</v>
      </c>
      <c r="N146" s="95" t="s">
        <v>49</v>
      </c>
      <c r="O146" s="179">
        <f>+'Niv1Pub  '!O147+'Niv1Privé '!O148</f>
        <v>578</v>
      </c>
      <c r="P146" s="179">
        <f>+'Niv1Pub  '!P147+'Niv1Privé '!P148</f>
        <v>254</v>
      </c>
      <c r="Q146" s="179">
        <f>+'Niv1Pub  '!Q147+'Niv1Privé '!Q148</f>
        <v>352</v>
      </c>
      <c r="R146" s="179">
        <f>+'Niv1Pub  '!R147+'Niv1Privé '!R148</f>
        <v>148</v>
      </c>
      <c r="S146" s="179">
        <f>+'Niv1Pub  '!S147+'Niv1Privé '!S148</f>
        <v>280</v>
      </c>
      <c r="T146" s="179">
        <f>+'Niv1Pub  '!T147+'Niv1Privé '!T148</f>
        <v>129</v>
      </c>
      <c r="U146" s="179">
        <f>+'Niv1Pub  '!U147+'Niv1Privé '!U148</f>
        <v>160</v>
      </c>
      <c r="V146" s="179">
        <f>+'Niv1Pub  '!V147+'Niv1Privé '!V148</f>
        <v>77</v>
      </c>
      <c r="W146" s="179">
        <f>+'Niv1Pub  '!W147+'Niv1Privé '!W148</f>
        <v>98</v>
      </c>
      <c r="X146" s="179">
        <f>+'Niv1Pub  '!X147+'Niv1Privé '!X148</f>
        <v>44</v>
      </c>
      <c r="Y146" s="178">
        <f t="shared" si="34"/>
        <v>1468</v>
      </c>
      <c r="Z146" s="178">
        <f t="shared" si="34"/>
        <v>652</v>
      </c>
      <c r="AA146" s="95" t="s">
        <v>49</v>
      </c>
      <c r="AB146" s="95"/>
      <c r="AC146" s="95"/>
      <c r="AD146" s="95"/>
      <c r="AE146" s="95"/>
      <c r="AF146" s="95"/>
      <c r="AG146" s="95"/>
      <c r="AH146" s="179">
        <f>+'Niv1Pub  '!AH147+'Niv1Privé '!AH148</f>
        <v>96</v>
      </c>
      <c r="AI146" s="179">
        <f>+'Niv1Pub  '!AI147+'Niv1Privé '!AI148</f>
        <v>91</v>
      </c>
      <c r="AJ146" s="179">
        <f>+'Niv1Pub  '!AJ147+'Niv1Privé '!AJ148</f>
        <v>5</v>
      </c>
      <c r="AK146" s="179">
        <f>+'Niv1Pub  '!AK147+'Niv1Privé '!AK148</f>
        <v>84</v>
      </c>
      <c r="AL146" s="179">
        <f>+'Niv1Pub  '!AL147+'Niv1Privé '!AL148</f>
        <v>5</v>
      </c>
      <c r="AM146" s="179">
        <f>+'Niv1Pub  '!AM147+'Niv1Privé '!AM148</f>
        <v>1</v>
      </c>
      <c r="AN146" s="179">
        <f>+'Niv1Pub  '!AN147+'Niv1Privé '!AN148</f>
        <v>8</v>
      </c>
      <c r="AO146" s="179">
        <f>+'Niv1Pub  '!AO147+'Niv1Privé '!AO148</f>
        <v>98</v>
      </c>
      <c r="AP146" s="179">
        <f>+'Niv1Pub  '!AP147+'Niv1Privé '!AP148</f>
        <v>2</v>
      </c>
      <c r="AQ146" s="179">
        <f>+'Niv1Pub  '!AQ147+'Niv1Privé '!AQ148</f>
        <v>20</v>
      </c>
      <c r="AR146" s="179">
        <f>+'Niv1Pub  '!AR147+'Niv1Privé '!AR148</f>
        <v>19</v>
      </c>
      <c r="AS146" s="179">
        <f>+'Niv1Pub  '!AS147+'Niv1Privé '!AS148</f>
        <v>1</v>
      </c>
    </row>
    <row r="147" spans="1:45" ht="14.25" customHeight="1" x14ac:dyDescent="0.3">
      <c r="A147" s="95" t="s">
        <v>50</v>
      </c>
      <c r="B147" s="179">
        <f>+'Niv1Pub  '!B148+'Niv1Privé '!B149</f>
        <v>12019</v>
      </c>
      <c r="C147" s="179">
        <f>+'Niv1Pub  '!C148+'Niv1Privé '!C149</f>
        <v>5735</v>
      </c>
      <c r="D147" s="179">
        <f>+'Niv1Pub  '!D148+'Niv1Privé '!D149</f>
        <v>5410</v>
      </c>
      <c r="E147" s="179">
        <f>+'Niv1Pub  '!E148+'Niv1Privé '!E149</f>
        <v>2565</v>
      </c>
      <c r="F147" s="179">
        <f>+'Niv1Pub  '!F148+'Niv1Privé '!F149</f>
        <v>4367</v>
      </c>
      <c r="G147" s="179">
        <f>+'Niv1Pub  '!G148+'Niv1Privé '!G149</f>
        <v>2197</v>
      </c>
      <c r="H147" s="179">
        <f>+'Niv1Pub  '!H148+'Niv1Privé '!H149</f>
        <v>2144</v>
      </c>
      <c r="I147" s="179">
        <f>+'Niv1Pub  '!I148+'Niv1Privé '!I149</f>
        <v>1054</v>
      </c>
      <c r="J147" s="179">
        <f>+'Niv1Pub  '!J148+'Niv1Privé '!J149</f>
        <v>1353</v>
      </c>
      <c r="K147" s="179">
        <f>+'Niv1Pub  '!K148+'Niv1Privé '!K149</f>
        <v>654</v>
      </c>
      <c r="L147" s="178">
        <f t="shared" si="35"/>
        <v>25293</v>
      </c>
      <c r="M147" s="178">
        <f t="shared" si="35"/>
        <v>12205</v>
      </c>
      <c r="N147" s="95" t="s">
        <v>50</v>
      </c>
      <c r="O147" s="179">
        <f>+'Niv1Pub  '!O148+'Niv1Privé '!O149</f>
        <v>5299</v>
      </c>
      <c r="P147" s="179">
        <f>+'Niv1Pub  '!P148+'Niv1Privé '!P149</f>
        <v>2473</v>
      </c>
      <c r="Q147" s="179">
        <f>+'Niv1Pub  '!Q148+'Niv1Privé '!Q149</f>
        <v>2018</v>
      </c>
      <c r="R147" s="179">
        <f>+'Niv1Pub  '!R148+'Niv1Privé '!R149</f>
        <v>911</v>
      </c>
      <c r="S147" s="179">
        <f>+'Niv1Pub  '!S148+'Niv1Privé '!S149</f>
        <v>1597</v>
      </c>
      <c r="T147" s="179">
        <f>+'Niv1Pub  '!T148+'Niv1Privé '!T149</f>
        <v>747</v>
      </c>
      <c r="U147" s="179">
        <f>+'Niv1Pub  '!U148+'Niv1Privé '!U149</f>
        <v>605</v>
      </c>
      <c r="V147" s="179">
        <f>+'Niv1Pub  '!V148+'Niv1Privé '!V149</f>
        <v>290</v>
      </c>
      <c r="W147" s="179">
        <f>+'Niv1Pub  '!W148+'Niv1Privé '!W149</f>
        <v>482</v>
      </c>
      <c r="X147" s="179">
        <f>+'Niv1Pub  '!X148+'Niv1Privé '!X149</f>
        <v>221</v>
      </c>
      <c r="Y147" s="178">
        <f t="shared" si="34"/>
        <v>10001</v>
      </c>
      <c r="Z147" s="178">
        <f t="shared" si="34"/>
        <v>4642</v>
      </c>
      <c r="AA147" s="95" t="s">
        <v>50</v>
      </c>
      <c r="AB147" s="95"/>
      <c r="AC147" s="95"/>
      <c r="AD147" s="95"/>
      <c r="AE147" s="95"/>
      <c r="AF147" s="95"/>
      <c r="AG147" s="95"/>
      <c r="AH147" s="179">
        <f>+'Niv1Pub  '!AH148+'Niv1Privé '!AH149</f>
        <v>339</v>
      </c>
      <c r="AI147" s="179">
        <f>+'Niv1Pub  '!AI148+'Niv1Privé '!AI149</f>
        <v>316</v>
      </c>
      <c r="AJ147" s="179">
        <f>+'Niv1Pub  '!AJ148+'Niv1Privé '!AJ149</f>
        <v>23</v>
      </c>
      <c r="AK147" s="179">
        <f>+'Niv1Pub  '!AK148+'Niv1Privé '!AK149</f>
        <v>198</v>
      </c>
      <c r="AL147" s="179">
        <f>+'Niv1Pub  '!AL148+'Niv1Privé '!AL149</f>
        <v>122</v>
      </c>
      <c r="AM147" s="179">
        <f>+'Niv1Pub  '!AM148+'Niv1Privé '!AM149</f>
        <v>5</v>
      </c>
      <c r="AN147" s="179">
        <f>+'Niv1Pub  '!AN148+'Niv1Privé '!AN149</f>
        <v>24</v>
      </c>
      <c r="AO147" s="179">
        <f>+'Niv1Pub  '!AO148+'Niv1Privé '!AO149</f>
        <v>349</v>
      </c>
      <c r="AP147" s="179">
        <f>+'Niv1Pub  '!AP148+'Niv1Privé '!AP149</f>
        <v>7</v>
      </c>
      <c r="AQ147" s="179">
        <f>+'Niv1Pub  '!AQ148+'Niv1Privé '!AQ149</f>
        <v>130</v>
      </c>
      <c r="AR147" s="179">
        <f>+'Niv1Pub  '!AR148+'Niv1Privé '!AR149</f>
        <v>130</v>
      </c>
      <c r="AS147" s="179">
        <f>+'Niv1Pub  '!AS148+'Niv1Privé '!AS149</f>
        <v>0</v>
      </c>
    </row>
    <row r="148" spans="1:45" ht="14.25" customHeight="1" x14ac:dyDescent="0.3">
      <c r="A148" s="95" t="s">
        <v>53</v>
      </c>
      <c r="B148" s="179">
        <f>+'Niv1Pub  '!B149+'Niv1Privé '!B150</f>
        <v>12552</v>
      </c>
      <c r="C148" s="179">
        <f>+'Niv1Pub  '!C149+'Niv1Privé '!C150</f>
        <v>6138</v>
      </c>
      <c r="D148" s="179">
        <f>+'Niv1Pub  '!D149+'Niv1Privé '!D150</f>
        <v>4985</v>
      </c>
      <c r="E148" s="179">
        <f>+'Niv1Pub  '!E149+'Niv1Privé '!E150</f>
        <v>2534</v>
      </c>
      <c r="F148" s="179">
        <f>+'Niv1Pub  '!F149+'Niv1Privé '!F150</f>
        <v>3294</v>
      </c>
      <c r="G148" s="179">
        <f>+'Niv1Pub  '!G149+'Niv1Privé '!G150</f>
        <v>1641</v>
      </c>
      <c r="H148" s="179">
        <f>+'Niv1Pub  '!H149+'Niv1Privé '!H150</f>
        <v>1950</v>
      </c>
      <c r="I148" s="179">
        <f>+'Niv1Pub  '!I149+'Niv1Privé '!I150</f>
        <v>1031</v>
      </c>
      <c r="J148" s="179">
        <f>+'Niv1Pub  '!J149+'Niv1Privé '!J150</f>
        <v>1197</v>
      </c>
      <c r="K148" s="179">
        <f>+'Niv1Pub  '!K149+'Niv1Privé '!K150</f>
        <v>667</v>
      </c>
      <c r="L148" s="178">
        <f t="shared" si="35"/>
        <v>23978</v>
      </c>
      <c r="M148" s="178">
        <f t="shared" si="35"/>
        <v>12011</v>
      </c>
      <c r="N148" s="95" t="s">
        <v>53</v>
      </c>
      <c r="O148" s="179">
        <f>+'Niv1Pub  '!O149+'Niv1Privé '!O150</f>
        <v>5409</v>
      </c>
      <c r="P148" s="179">
        <f>+'Niv1Pub  '!P149+'Niv1Privé '!P150</f>
        <v>2554</v>
      </c>
      <c r="Q148" s="179">
        <f>+'Niv1Pub  '!Q149+'Niv1Privé '!Q150</f>
        <v>1473</v>
      </c>
      <c r="R148" s="179">
        <f>+'Niv1Pub  '!R149+'Niv1Privé '!R150</f>
        <v>693</v>
      </c>
      <c r="S148" s="179">
        <f>+'Niv1Pub  '!S149+'Niv1Privé '!S150</f>
        <v>1137</v>
      </c>
      <c r="T148" s="179">
        <f>+'Niv1Pub  '!T149+'Niv1Privé '!T150</f>
        <v>562</v>
      </c>
      <c r="U148" s="179">
        <f>+'Niv1Pub  '!U149+'Niv1Privé '!U150</f>
        <v>443</v>
      </c>
      <c r="V148" s="179">
        <f>+'Niv1Pub  '!V149+'Niv1Privé '!V150</f>
        <v>225</v>
      </c>
      <c r="W148" s="179">
        <f>+'Niv1Pub  '!W149+'Niv1Privé '!W150</f>
        <v>274</v>
      </c>
      <c r="X148" s="179">
        <f>+'Niv1Pub  '!X149+'Niv1Privé '!X150</f>
        <v>149</v>
      </c>
      <c r="Y148" s="178">
        <f t="shared" si="34"/>
        <v>8736</v>
      </c>
      <c r="Z148" s="178">
        <f t="shared" si="34"/>
        <v>4183</v>
      </c>
      <c r="AA148" s="95" t="s">
        <v>53</v>
      </c>
      <c r="AB148" s="95"/>
      <c r="AC148" s="95"/>
      <c r="AD148" s="95"/>
      <c r="AE148" s="95"/>
      <c r="AF148" s="95"/>
      <c r="AG148" s="95"/>
      <c r="AH148" s="179">
        <f>+'Niv1Pub  '!AH149+'Niv1Privé '!AH150</f>
        <v>361</v>
      </c>
      <c r="AI148" s="179">
        <f>+'Niv1Pub  '!AI149+'Niv1Privé '!AI150</f>
        <v>251</v>
      </c>
      <c r="AJ148" s="179">
        <f>+'Niv1Pub  '!AJ149+'Niv1Privé '!AJ150</f>
        <v>110</v>
      </c>
      <c r="AK148" s="179">
        <f>+'Niv1Pub  '!AK149+'Niv1Privé '!AK150</f>
        <v>250</v>
      </c>
      <c r="AL148" s="179">
        <f>+'Niv1Pub  '!AL149+'Niv1Privé '!AL150</f>
        <v>136</v>
      </c>
      <c r="AM148" s="179">
        <f>+'Niv1Pub  '!AM149+'Niv1Privé '!AM150</f>
        <v>0</v>
      </c>
      <c r="AN148" s="179">
        <f>+'Niv1Pub  '!AN149+'Niv1Privé '!AN150</f>
        <v>28</v>
      </c>
      <c r="AO148" s="179">
        <f>+'Niv1Pub  '!AO149+'Niv1Privé '!AO150</f>
        <v>414</v>
      </c>
      <c r="AP148" s="179">
        <f>+'Niv1Pub  '!AP149+'Niv1Privé '!AP150</f>
        <v>17</v>
      </c>
      <c r="AQ148" s="179">
        <f>+'Niv1Pub  '!AQ149+'Niv1Privé '!AQ150</f>
        <v>158</v>
      </c>
      <c r="AR148" s="179">
        <f>+'Niv1Pub  '!AR149+'Niv1Privé '!AR150</f>
        <v>149</v>
      </c>
      <c r="AS148" s="179">
        <f>+'Niv1Pub  '!AS149+'Niv1Privé '!AS150</f>
        <v>9</v>
      </c>
    </row>
    <row r="149" spans="1:45" ht="14.25" customHeight="1" x14ac:dyDescent="0.3">
      <c r="A149" s="95" t="s">
        <v>54</v>
      </c>
      <c r="B149" s="179">
        <f>+'Niv1Pub  '!B150+'Niv1Privé '!B151</f>
        <v>17239</v>
      </c>
      <c r="C149" s="179">
        <f>+'Niv1Pub  '!C150+'Niv1Privé '!C151</f>
        <v>8305</v>
      </c>
      <c r="D149" s="179">
        <f>+'Niv1Pub  '!D150+'Niv1Privé '!D151</f>
        <v>7249</v>
      </c>
      <c r="E149" s="179">
        <f>+'Niv1Pub  '!E150+'Niv1Privé '!E151</f>
        <v>3591</v>
      </c>
      <c r="F149" s="179">
        <f>+'Niv1Pub  '!F150+'Niv1Privé '!F151</f>
        <v>5960</v>
      </c>
      <c r="G149" s="179">
        <f>+'Niv1Pub  '!G150+'Niv1Privé '!G151</f>
        <v>2962</v>
      </c>
      <c r="H149" s="179">
        <f>+'Niv1Pub  '!H150+'Niv1Privé '!H151</f>
        <v>3582</v>
      </c>
      <c r="I149" s="179">
        <f>+'Niv1Pub  '!I150+'Niv1Privé '!I151</f>
        <v>1761</v>
      </c>
      <c r="J149" s="179">
        <f>+'Niv1Pub  '!J150+'Niv1Privé '!J151</f>
        <v>2619</v>
      </c>
      <c r="K149" s="179">
        <f>+'Niv1Pub  '!K150+'Niv1Privé '!K151</f>
        <v>1301</v>
      </c>
      <c r="L149" s="178">
        <f t="shared" si="35"/>
        <v>36649</v>
      </c>
      <c r="M149" s="178">
        <f t="shared" si="35"/>
        <v>17920</v>
      </c>
      <c r="N149" s="95" t="s">
        <v>54</v>
      </c>
      <c r="O149" s="179">
        <f>+'Niv1Pub  '!O150+'Niv1Privé '!O151</f>
        <v>7987</v>
      </c>
      <c r="P149" s="179">
        <f>+'Niv1Pub  '!P150+'Niv1Privé '!P151</f>
        <v>3830</v>
      </c>
      <c r="Q149" s="179">
        <f>+'Niv1Pub  '!Q150+'Niv1Privé '!Q151</f>
        <v>2023</v>
      </c>
      <c r="R149" s="179">
        <f>+'Niv1Pub  '!R150+'Niv1Privé '!R151</f>
        <v>953</v>
      </c>
      <c r="S149" s="179">
        <f>+'Niv1Pub  '!S150+'Niv1Privé '!S151</f>
        <v>1758</v>
      </c>
      <c r="T149" s="179">
        <f>+'Niv1Pub  '!T150+'Niv1Privé '!T151</f>
        <v>858</v>
      </c>
      <c r="U149" s="179">
        <f>+'Niv1Pub  '!U150+'Niv1Privé '!U151</f>
        <v>863</v>
      </c>
      <c r="V149" s="179">
        <f>+'Niv1Pub  '!V150+'Niv1Privé '!V151</f>
        <v>417</v>
      </c>
      <c r="W149" s="179">
        <f>+'Niv1Pub  '!W150+'Niv1Privé '!W151</f>
        <v>872</v>
      </c>
      <c r="X149" s="179">
        <f>+'Niv1Pub  '!X150+'Niv1Privé '!X151</f>
        <v>415</v>
      </c>
      <c r="Y149" s="178">
        <f t="shared" si="34"/>
        <v>13503</v>
      </c>
      <c r="Z149" s="178">
        <f t="shared" si="34"/>
        <v>6473</v>
      </c>
      <c r="AA149" s="95" t="s">
        <v>54</v>
      </c>
      <c r="AB149" s="95"/>
      <c r="AC149" s="95"/>
      <c r="AD149" s="95"/>
      <c r="AE149" s="95"/>
      <c r="AF149" s="95"/>
      <c r="AG149" s="95"/>
      <c r="AH149" s="179">
        <f>+'Niv1Pub  '!AH150+'Niv1Privé '!AH151</f>
        <v>520</v>
      </c>
      <c r="AI149" s="179">
        <f>+'Niv1Pub  '!AI150+'Niv1Privé '!AI151</f>
        <v>467</v>
      </c>
      <c r="AJ149" s="179">
        <f>+'Niv1Pub  '!AJ150+'Niv1Privé '!AJ151</f>
        <v>53</v>
      </c>
      <c r="AK149" s="179">
        <f>+'Niv1Pub  '!AK150+'Niv1Privé '!AK151</f>
        <v>240</v>
      </c>
      <c r="AL149" s="179">
        <f>+'Niv1Pub  '!AL150+'Niv1Privé '!AL151</f>
        <v>253</v>
      </c>
      <c r="AM149" s="179">
        <f>+'Niv1Pub  '!AM150+'Niv1Privé '!AM151</f>
        <v>25</v>
      </c>
      <c r="AN149" s="179">
        <f>+'Niv1Pub  '!AN150+'Niv1Privé '!AN151</f>
        <v>33</v>
      </c>
      <c r="AO149" s="179">
        <f>+'Niv1Pub  '!AO150+'Niv1Privé '!AO151</f>
        <v>551</v>
      </c>
      <c r="AP149" s="179">
        <f>+'Niv1Pub  '!AP150+'Niv1Privé '!AP151</f>
        <v>18</v>
      </c>
      <c r="AQ149" s="179">
        <f>+'Niv1Pub  '!AQ150+'Niv1Privé '!AQ151</f>
        <v>275</v>
      </c>
      <c r="AR149" s="179">
        <f>+'Niv1Pub  '!AR150+'Niv1Privé '!AR151</f>
        <v>207</v>
      </c>
      <c r="AS149" s="179">
        <f>+'Niv1Pub  '!AS150+'Niv1Privé '!AS151</f>
        <v>68</v>
      </c>
    </row>
    <row r="150" spans="1:45" ht="9.75" customHeight="1" x14ac:dyDescent="0.25">
      <c r="A150" s="119"/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19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24"/>
      <c r="AR150" s="124"/>
      <c r="AS150" s="124"/>
    </row>
    <row r="151" spans="1:45" ht="9.75" customHeight="1" x14ac:dyDescent="0.25">
      <c r="A151" s="126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26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337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</row>
    <row r="152" spans="1:45" x14ac:dyDescent="0.25">
      <c r="A152" s="112" t="s">
        <v>228</v>
      </c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12" t="s">
        <v>232</v>
      </c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12" t="s">
        <v>235</v>
      </c>
      <c r="AB152" s="112"/>
      <c r="AC152" s="112"/>
      <c r="AD152" s="112"/>
      <c r="AE152" s="112"/>
      <c r="AF152" s="112"/>
      <c r="AG152" s="112"/>
      <c r="AH152" s="152"/>
      <c r="AI152" s="112"/>
      <c r="AJ152" s="152"/>
      <c r="AK152" s="112"/>
      <c r="AL152" s="112"/>
      <c r="AM152" s="112"/>
      <c r="AN152" s="152"/>
      <c r="AO152" s="152"/>
      <c r="AP152" s="112"/>
    </row>
    <row r="153" spans="1:45" x14ac:dyDescent="0.25">
      <c r="A153" s="112" t="s">
        <v>11</v>
      </c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12" t="s">
        <v>11</v>
      </c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12" t="s">
        <v>24</v>
      </c>
      <c r="AB153" s="112"/>
      <c r="AC153" s="112"/>
      <c r="AD153" s="112"/>
      <c r="AE153" s="112"/>
      <c r="AF153" s="112"/>
      <c r="AG153" s="112"/>
      <c r="AH153" s="152"/>
      <c r="AI153" s="112"/>
      <c r="AJ153" s="152"/>
      <c r="AK153" s="112"/>
      <c r="AL153" s="112"/>
      <c r="AM153" s="112"/>
      <c r="AN153" s="152"/>
      <c r="AO153" s="152"/>
      <c r="AP153" s="112"/>
    </row>
    <row r="154" spans="1:45" x14ac:dyDescent="0.25">
      <c r="A154" s="112" t="s">
        <v>149</v>
      </c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12" t="s">
        <v>149</v>
      </c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12" t="s">
        <v>149</v>
      </c>
      <c r="AB154" s="112"/>
      <c r="AC154" s="112"/>
      <c r="AD154" s="112"/>
      <c r="AE154" s="112"/>
      <c r="AF154" s="112"/>
      <c r="AG154" s="112"/>
      <c r="AH154" s="152"/>
      <c r="AI154" s="112"/>
      <c r="AJ154" s="152"/>
      <c r="AK154" s="112"/>
      <c r="AL154" s="112"/>
      <c r="AM154" s="112"/>
      <c r="AN154" s="152"/>
      <c r="AO154" s="152"/>
      <c r="AP154" s="112"/>
    </row>
    <row r="155" spans="1:45" x14ac:dyDescent="0.25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</row>
    <row r="156" spans="1:45" x14ac:dyDescent="0.25">
      <c r="A156" s="115" t="s">
        <v>336</v>
      </c>
      <c r="B156" s="176"/>
      <c r="C156" s="176"/>
      <c r="D156" s="176"/>
      <c r="E156" s="176"/>
      <c r="F156" s="176"/>
      <c r="G156" s="176"/>
      <c r="H156" s="176"/>
      <c r="I156" s="176"/>
      <c r="J156" s="176" t="s">
        <v>229</v>
      </c>
      <c r="K156" s="176"/>
      <c r="L156" s="176"/>
      <c r="M156" s="176"/>
      <c r="N156" s="115" t="s">
        <v>336</v>
      </c>
      <c r="O156" s="176"/>
      <c r="P156" s="176"/>
      <c r="Q156" s="176"/>
      <c r="R156" s="176"/>
      <c r="S156" s="176"/>
      <c r="T156" s="176"/>
      <c r="U156" s="176"/>
      <c r="V156" s="176"/>
      <c r="W156" s="176" t="s">
        <v>229</v>
      </c>
      <c r="X156" s="176"/>
      <c r="Y156" s="176"/>
      <c r="Z156" s="176"/>
      <c r="AA156" s="115" t="s">
        <v>336</v>
      </c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O156" s="128"/>
      <c r="AP156" s="128"/>
      <c r="AR156" s="128" t="s">
        <v>229</v>
      </c>
    </row>
    <row r="157" spans="1:45" x14ac:dyDescent="0.25"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</row>
    <row r="158" spans="1:45" ht="15.75" customHeight="1" x14ac:dyDescent="0.35">
      <c r="A158" s="116"/>
      <c r="B158" s="41" t="s">
        <v>325</v>
      </c>
      <c r="C158" s="97"/>
      <c r="D158" s="41" t="s">
        <v>326</v>
      </c>
      <c r="E158" s="97"/>
      <c r="F158" s="41" t="s">
        <v>327</v>
      </c>
      <c r="G158" s="97"/>
      <c r="H158" s="41" t="s">
        <v>328</v>
      </c>
      <c r="I158" s="97"/>
      <c r="J158" s="41" t="s">
        <v>329</v>
      </c>
      <c r="K158" s="97"/>
      <c r="L158" s="41" t="s">
        <v>157</v>
      </c>
      <c r="M158" s="97"/>
      <c r="N158" s="116"/>
      <c r="O158" s="41" t="s">
        <v>325</v>
      </c>
      <c r="P158" s="97"/>
      <c r="Q158" s="41" t="s">
        <v>326</v>
      </c>
      <c r="R158" s="97"/>
      <c r="S158" s="41" t="s">
        <v>327</v>
      </c>
      <c r="T158" s="97"/>
      <c r="U158" s="41" t="s">
        <v>328</v>
      </c>
      <c r="V158" s="97"/>
      <c r="W158" s="41" t="s">
        <v>329</v>
      </c>
      <c r="X158" s="97"/>
      <c r="Y158" s="41" t="s">
        <v>157</v>
      </c>
      <c r="Z158" s="97"/>
      <c r="AA158" s="359"/>
      <c r="AB158" s="457" t="s">
        <v>164</v>
      </c>
      <c r="AC158" s="457"/>
      <c r="AD158" s="457"/>
      <c r="AE158" s="457"/>
      <c r="AF158" s="457"/>
      <c r="AG158" s="458"/>
      <c r="AH158" s="306" t="s">
        <v>7</v>
      </c>
      <c r="AI158" s="355"/>
      <c r="AJ158" s="118"/>
      <c r="AK158" s="306" t="s">
        <v>527</v>
      </c>
      <c r="AL158" s="360"/>
      <c r="AM158" s="118"/>
      <c r="AN158" s="247"/>
      <c r="AO158" s="117"/>
      <c r="AP158" s="361" t="s">
        <v>528</v>
      </c>
      <c r="AQ158" s="306" t="s">
        <v>529</v>
      </c>
      <c r="AR158" s="355"/>
      <c r="AS158" s="362"/>
    </row>
    <row r="159" spans="1:45" ht="31.5" customHeight="1" x14ac:dyDescent="0.3">
      <c r="A159" s="119" t="s">
        <v>21</v>
      </c>
      <c r="B159" s="44" t="s">
        <v>375</v>
      </c>
      <c r="C159" s="44" t="s">
        <v>330</v>
      </c>
      <c r="D159" s="44" t="s">
        <v>375</v>
      </c>
      <c r="E159" s="44" t="s">
        <v>330</v>
      </c>
      <c r="F159" s="44" t="s">
        <v>375</v>
      </c>
      <c r="G159" s="44" t="s">
        <v>330</v>
      </c>
      <c r="H159" s="44" t="s">
        <v>375</v>
      </c>
      <c r="I159" s="44" t="s">
        <v>330</v>
      </c>
      <c r="J159" s="44" t="s">
        <v>375</v>
      </c>
      <c r="K159" s="44" t="s">
        <v>330</v>
      </c>
      <c r="L159" s="44" t="s">
        <v>375</v>
      </c>
      <c r="M159" s="44" t="s">
        <v>330</v>
      </c>
      <c r="N159" s="119" t="s">
        <v>21</v>
      </c>
      <c r="O159" s="44" t="s">
        <v>375</v>
      </c>
      <c r="P159" s="44" t="s">
        <v>330</v>
      </c>
      <c r="Q159" s="44" t="s">
        <v>375</v>
      </c>
      <c r="R159" s="44" t="s">
        <v>330</v>
      </c>
      <c r="S159" s="44" t="s">
        <v>375</v>
      </c>
      <c r="T159" s="44" t="s">
        <v>330</v>
      </c>
      <c r="U159" s="44" t="s">
        <v>375</v>
      </c>
      <c r="V159" s="44" t="s">
        <v>330</v>
      </c>
      <c r="W159" s="44" t="s">
        <v>375</v>
      </c>
      <c r="X159" s="44" t="s">
        <v>330</v>
      </c>
      <c r="Y159" s="44" t="s">
        <v>375</v>
      </c>
      <c r="Z159" s="44" t="s">
        <v>330</v>
      </c>
      <c r="AA159" s="363" t="s">
        <v>21</v>
      </c>
      <c r="AB159" s="248" t="s">
        <v>530</v>
      </c>
      <c r="AC159" s="248" t="s">
        <v>531</v>
      </c>
      <c r="AD159" s="248" t="s">
        <v>532</v>
      </c>
      <c r="AE159" s="248" t="s">
        <v>533</v>
      </c>
      <c r="AF159" s="248" t="s">
        <v>534</v>
      </c>
      <c r="AG159" s="315" t="s">
        <v>324</v>
      </c>
      <c r="AH159" s="315" t="s">
        <v>535</v>
      </c>
      <c r="AI159" s="364" t="s">
        <v>536</v>
      </c>
      <c r="AJ159" s="364" t="s">
        <v>537</v>
      </c>
      <c r="AK159" s="365" t="s">
        <v>538</v>
      </c>
      <c r="AL159" s="253" t="s">
        <v>539</v>
      </c>
      <c r="AM159" s="253" t="s">
        <v>346</v>
      </c>
      <c r="AN159" s="253" t="s">
        <v>540</v>
      </c>
      <c r="AO159" s="366" t="s">
        <v>541</v>
      </c>
      <c r="AP159" s="367" t="s">
        <v>158</v>
      </c>
      <c r="AQ159" s="368" t="s">
        <v>175</v>
      </c>
      <c r="AR159" s="307" t="s">
        <v>170</v>
      </c>
      <c r="AS159" s="368" t="s">
        <v>176</v>
      </c>
    </row>
    <row r="160" spans="1:45" x14ac:dyDescent="0.25">
      <c r="A160" s="95"/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95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16"/>
      <c r="AB160" s="238"/>
      <c r="AC160" s="238"/>
      <c r="AD160" s="238"/>
      <c r="AE160" s="238"/>
      <c r="AF160" s="116"/>
      <c r="AG160" s="109"/>
      <c r="AH160" s="251"/>
      <c r="AI160" s="251"/>
      <c r="AJ160" s="109"/>
      <c r="AK160" s="109"/>
      <c r="AL160" s="109"/>
      <c r="AM160" s="109"/>
      <c r="AN160" s="238"/>
      <c r="AO160" s="109"/>
      <c r="AP160" s="372"/>
      <c r="AQ160" s="305"/>
      <c r="AR160" s="305"/>
      <c r="AS160" s="305"/>
    </row>
    <row r="161" spans="1:45" ht="13" x14ac:dyDescent="0.3">
      <c r="A161" s="94" t="s">
        <v>332</v>
      </c>
      <c r="B161" s="178">
        <f>SUM(B162:B183)</f>
        <v>173983</v>
      </c>
      <c r="C161" s="178">
        <f t="shared" ref="C161:M161" si="36">SUM(C162:C183)</f>
        <v>88326</v>
      </c>
      <c r="D161" s="178">
        <f t="shared" si="36"/>
        <v>73437</v>
      </c>
      <c r="E161" s="178">
        <f t="shared" si="36"/>
        <v>38018</v>
      </c>
      <c r="F161" s="178">
        <f t="shared" si="36"/>
        <v>49456</v>
      </c>
      <c r="G161" s="178">
        <f t="shared" si="36"/>
        <v>25831</v>
      </c>
      <c r="H161" s="178">
        <f t="shared" si="36"/>
        <v>28985</v>
      </c>
      <c r="I161" s="178">
        <f t="shared" si="36"/>
        <v>15106</v>
      </c>
      <c r="J161" s="178">
        <f t="shared" si="36"/>
        <v>18931</v>
      </c>
      <c r="K161" s="178">
        <f t="shared" si="36"/>
        <v>9757</v>
      </c>
      <c r="L161" s="178">
        <f t="shared" si="36"/>
        <v>344792</v>
      </c>
      <c r="M161" s="178">
        <f t="shared" si="36"/>
        <v>177038</v>
      </c>
      <c r="N161" s="94" t="s">
        <v>332</v>
      </c>
      <c r="O161" s="178">
        <f t="shared" ref="O161:Z161" si="37">SUM(O162:O183)</f>
        <v>59757</v>
      </c>
      <c r="P161" s="178">
        <f t="shared" si="37"/>
        <v>30194</v>
      </c>
      <c r="Q161" s="178">
        <f t="shared" si="37"/>
        <v>16197</v>
      </c>
      <c r="R161" s="178">
        <f t="shared" si="37"/>
        <v>8125</v>
      </c>
      <c r="S161" s="178">
        <f t="shared" si="37"/>
        <v>11882</v>
      </c>
      <c r="T161" s="178">
        <f t="shared" si="37"/>
        <v>6284</v>
      </c>
      <c r="U161" s="178">
        <f t="shared" si="37"/>
        <v>5465</v>
      </c>
      <c r="V161" s="178">
        <f t="shared" si="37"/>
        <v>2954</v>
      </c>
      <c r="W161" s="178">
        <f t="shared" si="37"/>
        <v>3350</v>
      </c>
      <c r="X161" s="178">
        <f t="shared" si="37"/>
        <v>1692</v>
      </c>
      <c r="Y161" s="178">
        <f t="shared" si="37"/>
        <v>96651</v>
      </c>
      <c r="Z161" s="178">
        <f t="shared" si="37"/>
        <v>49249</v>
      </c>
      <c r="AA161" s="94" t="s">
        <v>332</v>
      </c>
      <c r="AB161" s="178">
        <f t="shared" ref="AB161:AG161" si="38">SUM(AB165:AB183)</f>
        <v>0</v>
      </c>
      <c r="AC161" s="178">
        <f t="shared" si="38"/>
        <v>0</v>
      </c>
      <c r="AD161" s="178">
        <f t="shared" si="38"/>
        <v>0</v>
      </c>
      <c r="AE161" s="178">
        <f t="shared" si="38"/>
        <v>0</v>
      </c>
      <c r="AF161" s="178">
        <f t="shared" si="38"/>
        <v>0</v>
      </c>
      <c r="AG161" s="178">
        <f t="shared" si="38"/>
        <v>0</v>
      </c>
      <c r="AH161" s="178">
        <f t="shared" ref="AH161:AS161" si="39">SUM(AH162:AH183)</f>
        <v>5679</v>
      </c>
      <c r="AI161" s="178">
        <f t="shared" si="39"/>
        <v>4990</v>
      </c>
      <c r="AJ161" s="178">
        <f t="shared" si="39"/>
        <v>689</v>
      </c>
      <c r="AK161" s="178">
        <f t="shared" si="39"/>
        <v>3666</v>
      </c>
      <c r="AL161" s="178">
        <f t="shared" si="39"/>
        <v>833</v>
      </c>
      <c r="AM161" s="178">
        <f t="shared" si="39"/>
        <v>1241</v>
      </c>
      <c r="AN161" s="178">
        <f t="shared" si="39"/>
        <v>1366</v>
      </c>
      <c r="AO161" s="178">
        <f t="shared" si="39"/>
        <v>7108</v>
      </c>
      <c r="AP161" s="178">
        <f t="shared" si="39"/>
        <v>547</v>
      </c>
      <c r="AQ161" s="178">
        <f t="shared" si="39"/>
        <v>2696</v>
      </c>
      <c r="AR161" s="178">
        <f t="shared" si="39"/>
        <v>2271</v>
      </c>
      <c r="AS161" s="178">
        <f t="shared" si="39"/>
        <v>425</v>
      </c>
    </row>
    <row r="162" spans="1:45" ht="9.75" customHeight="1" x14ac:dyDescent="0.3">
      <c r="A162" s="95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8"/>
      <c r="M162" s="178"/>
      <c r="N162" s="95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8"/>
      <c r="Z162" s="178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129"/>
      <c r="AQ162" s="122"/>
      <c r="AR162" s="122"/>
      <c r="AS162" s="122"/>
    </row>
    <row r="163" spans="1:45" ht="13.5" customHeight="1" x14ac:dyDescent="0.3">
      <c r="A163" s="95" t="s">
        <v>74</v>
      </c>
      <c r="B163" s="179">
        <f>+'Niv1Pub  '!B164+'Niv1Privé '!B166</f>
        <v>5688</v>
      </c>
      <c r="C163" s="179">
        <f>+'Niv1Pub  '!C164+'Niv1Privé '!C166</f>
        <v>2765</v>
      </c>
      <c r="D163" s="179">
        <f>+'Niv1Pub  '!D164+'Niv1Privé '!D166</f>
        <v>4363</v>
      </c>
      <c r="E163" s="179">
        <f>+'Niv1Pub  '!E164+'Niv1Privé '!E166</f>
        <v>2228</v>
      </c>
      <c r="F163" s="179">
        <f>+'Niv1Pub  '!F164+'Niv1Privé '!F166</f>
        <v>4450</v>
      </c>
      <c r="G163" s="179">
        <f>+'Niv1Pub  '!G164+'Niv1Privé '!G166</f>
        <v>2321</v>
      </c>
      <c r="H163" s="179">
        <f>+'Niv1Pub  '!H164+'Niv1Privé '!H166</f>
        <v>3579</v>
      </c>
      <c r="I163" s="179">
        <f>+'Niv1Pub  '!I164+'Niv1Privé '!I166</f>
        <v>1922</v>
      </c>
      <c r="J163" s="179">
        <f>+'Niv1Pub  '!J164+'Niv1Privé '!J166</f>
        <v>2547</v>
      </c>
      <c r="K163" s="179">
        <f>+'Niv1Pub  '!K164+'Niv1Privé '!K166</f>
        <v>1292</v>
      </c>
      <c r="L163" s="178">
        <f t="shared" ref="L163:M165" si="40">++B163+D163+F163+H163+J163</f>
        <v>20627</v>
      </c>
      <c r="M163" s="178">
        <f t="shared" si="40"/>
        <v>10528</v>
      </c>
      <c r="N163" s="95" t="s">
        <v>74</v>
      </c>
      <c r="O163" s="179">
        <f>+'Niv1Pub  '!O164+'Niv1Privé '!O166</f>
        <v>1726</v>
      </c>
      <c r="P163" s="179">
        <f>+'Niv1Pub  '!P164+'Niv1Privé '!P166</f>
        <v>770</v>
      </c>
      <c r="Q163" s="179">
        <f>+'Niv1Pub  '!Q164+'Niv1Privé '!Q166</f>
        <v>1177</v>
      </c>
      <c r="R163" s="179">
        <f>+'Niv1Pub  '!R164+'Niv1Privé '!R166</f>
        <v>524</v>
      </c>
      <c r="S163" s="179">
        <f>+'Niv1Pub  '!S164+'Niv1Privé '!S166</f>
        <v>1322</v>
      </c>
      <c r="T163" s="179">
        <f>+'Niv1Pub  '!T164+'Niv1Privé '!T166</f>
        <v>674</v>
      </c>
      <c r="U163" s="179">
        <f>+'Niv1Pub  '!U164+'Niv1Privé '!U166</f>
        <v>855</v>
      </c>
      <c r="V163" s="179">
        <f>+'Niv1Pub  '!V164+'Niv1Privé '!V166</f>
        <v>481</v>
      </c>
      <c r="W163" s="179">
        <f>+'Niv1Pub  '!W164+'Niv1Privé '!W166</f>
        <v>439</v>
      </c>
      <c r="X163" s="179">
        <f>+'Niv1Pub  '!X164+'Niv1Privé '!X166</f>
        <v>199</v>
      </c>
      <c r="Y163" s="178">
        <f>O163+Q163+S163+U163+W163</f>
        <v>5519</v>
      </c>
      <c r="Z163" s="178">
        <f>P163+R163+T163+V163+X163</f>
        <v>2648</v>
      </c>
      <c r="AA163" s="95" t="s">
        <v>74</v>
      </c>
      <c r="AB163" s="95"/>
      <c r="AC163" s="95"/>
      <c r="AD163" s="95"/>
      <c r="AE163" s="95"/>
      <c r="AF163" s="95"/>
      <c r="AG163" s="95"/>
      <c r="AH163" s="179">
        <f>+'Niv1Pub  '!AH164+'Niv1Privé '!AH166</f>
        <v>421</v>
      </c>
      <c r="AI163" s="179">
        <f>+'Niv1Pub  '!AI164+'Niv1Privé '!AI166</f>
        <v>410</v>
      </c>
      <c r="AJ163" s="179">
        <f>+'Niv1Pub  '!AJ164+'Niv1Privé '!AJ166</f>
        <v>11</v>
      </c>
      <c r="AK163" s="179">
        <f>+'Niv1Pub  '!AK164+'Niv1Privé '!AK166</f>
        <v>255</v>
      </c>
      <c r="AL163" s="179">
        <f>+'Niv1Pub  '!AL164+'Niv1Privé '!AL166</f>
        <v>0</v>
      </c>
      <c r="AM163" s="179">
        <f>+'Niv1Pub  '!AM164+'Niv1Privé '!AM166</f>
        <v>2</v>
      </c>
      <c r="AN163" s="179">
        <f>+'Niv1Pub  '!AN164+'Niv1Privé '!AN166</f>
        <v>186</v>
      </c>
      <c r="AO163" s="179">
        <f>+'Niv1Pub  '!AO164+'Niv1Privé '!AO166</f>
        <v>443</v>
      </c>
      <c r="AP163" s="179">
        <f>+'Niv1Pub  '!AP164+'Niv1Privé '!AP166</f>
        <v>164</v>
      </c>
      <c r="AQ163" s="179">
        <f>+'Niv1Pub  '!AQ164+'Niv1Privé '!AQ166</f>
        <v>47</v>
      </c>
      <c r="AR163" s="179">
        <f>+'Niv1Pub  '!AR164+'Niv1Privé '!AR166</f>
        <v>47</v>
      </c>
      <c r="AS163" s="179">
        <f>+'Niv1Pub  '!AS164+'Niv1Privé '!AS166</f>
        <v>0</v>
      </c>
    </row>
    <row r="164" spans="1:45" ht="13.5" customHeight="1" x14ac:dyDescent="0.3">
      <c r="A164" s="95" t="s">
        <v>75</v>
      </c>
      <c r="B164" s="179">
        <f>+'Niv1Pub  '!B165+'Niv1Privé '!B167</f>
        <v>18773</v>
      </c>
      <c r="C164" s="179">
        <f>+'Niv1Pub  '!C165+'Niv1Privé '!C167</f>
        <v>9478</v>
      </c>
      <c r="D164" s="179">
        <f>+'Niv1Pub  '!D165+'Niv1Privé '!D167</f>
        <v>8715</v>
      </c>
      <c r="E164" s="179">
        <f>+'Niv1Pub  '!E165+'Niv1Privé '!E167</f>
        <v>4455</v>
      </c>
      <c r="F164" s="179">
        <f>+'Niv1Pub  '!F165+'Niv1Privé '!F167</f>
        <v>6291</v>
      </c>
      <c r="G164" s="179">
        <f>+'Niv1Pub  '!G165+'Niv1Privé '!G167</f>
        <v>3341</v>
      </c>
      <c r="H164" s="179">
        <f>+'Niv1Pub  '!H165+'Niv1Privé '!H167</f>
        <v>3594</v>
      </c>
      <c r="I164" s="179">
        <f>+'Niv1Pub  '!I165+'Niv1Privé '!I167</f>
        <v>1908</v>
      </c>
      <c r="J164" s="179">
        <f>+'Niv1Pub  '!J165+'Niv1Privé '!J167</f>
        <v>2239</v>
      </c>
      <c r="K164" s="179">
        <f>+'Niv1Pub  '!K165+'Niv1Privé '!K167</f>
        <v>1164</v>
      </c>
      <c r="L164" s="178">
        <f t="shared" si="40"/>
        <v>39612</v>
      </c>
      <c r="M164" s="178">
        <f t="shared" si="40"/>
        <v>20346</v>
      </c>
      <c r="N164" s="95" t="s">
        <v>75</v>
      </c>
      <c r="O164" s="179">
        <f>+'Niv1Pub  '!O165+'Niv1Privé '!O167</f>
        <v>7148</v>
      </c>
      <c r="P164" s="179">
        <f>+'Niv1Pub  '!P165+'Niv1Privé '!P167</f>
        <v>3649</v>
      </c>
      <c r="Q164" s="179">
        <f>+'Niv1Pub  '!Q165+'Niv1Privé '!Q167</f>
        <v>2081</v>
      </c>
      <c r="R164" s="179">
        <f>+'Niv1Pub  '!R165+'Niv1Privé '!R167</f>
        <v>1082</v>
      </c>
      <c r="S164" s="179">
        <f>+'Niv1Pub  '!S165+'Niv1Privé '!S167</f>
        <v>1478</v>
      </c>
      <c r="T164" s="179">
        <f>+'Niv1Pub  '!T165+'Niv1Privé '!T167</f>
        <v>815</v>
      </c>
      <c r="U164" s="179">
        <f>+'Niv1Pub  '!U165+'Niv1Privé '!U167</f>
        <v>555</v>
      </c>
      <c r="V164" s="179">
        <f>+'Niv1Pub  '!V165+'Niv1Privé '!V167</f>
        <v>293</v>
      </c>
      <c r="W164" s="179">
        <f>+'Niv1Pub  '!W165+'Niv1Privé '!W167</f>
        <v>344</v>
      </c>
      <c r="X164" s="179">
        <f>+'Niv1Pub  '!X165+'Niv1Privé '!X167</f>
        <v>170</v>
      </c>
      <c r="Y164" s="178">
        <f>O164+Q164+S164+U164+W164</f>
        <v>11606</v>
      </c>
      <c r="Z164" s="178">
        <f>P164+R164+T164+V164+X164</f>
        <v>6009</v>
      </c>
      <c r="AA164" s="95" t="s">
        <v>75</v>
      </c>
      <c r="AB164" s="95"/>
      <c r="AC164" s="95"/>
      <c r="AD164" s="95"/>
      <c r="AE164" s="95"/>
      <c r="AF164" s="95"/>
      <c r="AG164" s="95"/>
      <c r="AH164" s="179">
        <f>+'Niv1Pub  '!AH165+'Niv1Privé '!AH167</f>
        <v>649</v>
      </c>
      <c r="AI164" s="179">
        <f>+'Niv1Pub  '!AI165+'Niv1Privé '!AI167</f>
        <v>605</v>
      </c>
      <c r="AJ164" s="179">
        <f>+'Niv1Pub  '!AJ165+'Niv1Privé '!AJ167</f>
        <v>44</v>
      </c>
      <c r="AK164" s="179">
        <f>+'Niv1Pub  '!AK165+'Niv1Privé '!AK167</f>
        <v>542</v>
      </c>
      <c r="AL164" s="179">
        <f>+'Niv1Pub  '!AL165+'Niv1Privé '!AL167</f>
        <v>50</v>
      </c>
      <c r="AM164" s="179">
        <f>+'Niv1Pub  '!AM165+'Niv1Privé '!AM167</f>
        <v>156</v>
      </c>
      <c r="AN164" s="179">
        <f>+'Niv1Pub  '!AN165+'Niv1Privé '!AN167</f>
        <v>100</v>
      </c>
      <c r="AO164" s="179">
        <f>+'Niv1Pub  '!AO165+'Niv1Privé '!AO167</f>
        <v>848</v>
      </c>
      <c r="AP164" s="179">
        <f>+'Niv1Pub  '!AP165+'Niv1Privé '!AP167</f>
        <v>55</v>
      </c>
      <c r="AQ164" s="179">
        <f>+'Niv1Pub  '!AQ165+'Niv1Privé '!AQ167</f>
        <v>217</v>
      </c>
      <c r="AR164" s="179">
        <f>+'Niv1Pub  '!AR165+'Niv1Privé '!AR167</f>
        <v>214</v>
      </c>
      <c r="AS164" s="179">
        <f>+'Niv1Pub  '!AS165+'Niv1Privé '!AS167</f>
        <v>3</v>
      </c>
    </row>
    <row r="165" spans="1:45" ht="13.5" customHeight="1" x14ac:dyDescent="0.3">
      <c r="A165" s="95" t="s">
        <v>55</v>
      </c>
      <c r="B165" s="179">
        <f>+'Niv1Pub  '!B166+'Niv1Privé '!B168</f>
        <v>14221</v>
      </c>
      <c r="C165" s="179">
        <f>+'Niv1Pub  '!C166+'Niv1Privé '!C168</f>
        <v>7655</v>
      </c>
      <c r="D165" s="179">
        <f>+'Niv1Pub  '!D166+'Niv1Privé '!D168</f>
        <v>4430</v>
      </c>
      <c r="E165" s="179">
        <f>+'Niv1Pub  '!E166+'Niv1Privé '!E168</f>
        <v>2466</v>
      </c>
      <c r="F165" s="179">
        <f>+'Niv1Pub  '!F166+'Niv1Privé '!F168</f>
        <v>2563</v>
      </c>
      <c r="G165" s="179">
        <f>+'Niv1Pub  '!G166+'Niv1Privé '!G168</f>
        <v>1380</v>
      </c>
      <c r="H165" s="179">
        <f>+'Niv1Pub  '!H166+'Niv1Privé '!H168</f>
        <v>1439</v>
      </c>
      <c r="I165" s="179">
        <f>+'Niv1Pub  '!I166+'Niv1Privé '!I168</f>
        <v>796</v>
      </c>
      <c r="J165" s="179">
        <f>+'Niv1Pub  '!J166+'Niv1Privé '!J168</f>
        <v>932</v>
      </c>
      <c r="K165" s="179">
        <f>+'Niv1Pub  '!K166+'Niv1Privé '!K168</f>
        <v>503</v>
      </c>
      <c r="L165" s="178">
        <f t="shared" si="40"/>
        <v>23585</v>
      </c>
      <c r="M165" s="178">
        <f t="shared" si="40"/>
        <v>12800</v>
      </c>
      <c r="N165" s="95" t="s">
        <v>55</v>
      </c>
      <c r="O165" s="179">
        <f>+'Niv1Pub  '!O166+'Niv1Privé '!O168</f>
        <v>4600</v>
      </c>
      <c r="P165" s="179">
        <f>+'Niv1Pub  '!P166+'Niv1Privé '!P168</f>
        <v>2466</v>
      </c>
      <c r="Q165" s="179">
        <f>+'Niv1Pub  '!Q166+'Niv1Privé '!Q168</f>
        <v>965</v>
      </c>
      <c r="R165" s="179">
        <f>+'Niv1Pub  '!R166+'Niv1Privé '!R168</f>
        <v>512</v>
      </c>
      <c r="S165" s="179">
        <f>+'Niv1Pub  '!S166+'Niv1Privé '!S168</f>
        <v>651</v>
      </c>
      <c r="T165" s="179">
        <f>+'Niv1Pub  '!T166+'Niv1Privé '!T168</f>
        <v>339</v>
      </c>
      <c r="U165" s="179">
        <f>+'Niv1Pub  '!U166+'Niv1Privé '!U168</f>
        <v>276</v>
      </c>
      <c r="V165" s="179">
        <f>+'Niv1Pub  '!V166+'Niv1Privé '!V168</f>
        <v>152</v>
      </c>
      <c r="W165" s="179">
        <f>+'Niv1Pub  '!W166+'Niv1Privé '!W168</f>
        <v>109</v>
      </c>
      <c r="X165" s="179">
        <f>+'Niv1Pub  '!X166+'Niv1Privé '!X168</f>
        <v>57</v>
      </c>
      <c r="Y165" s="178">
        <f t="shared" ref="Y165:Z183" si="41">O165+Q165+S165+U165+W165</f>
        <v>6601</v>
      </c>
      <c r="Z165" s="178">
        <f t="shared" si="41"/>
        <v>3526</v>
      </c>
      <c r="AA165" s="95" t="s">
        <v>55</v>
      </c>
      <c r="AB165" s="95"/>
      <c r="AC165" s="95"/>
      <c r="AD165" s="95"/>
      <c r="AE165" s="95"/>
      <c r="AF165" s="95"/>
      <c r="AG165" s="95"/>
      <c r="AH165" s="179">
        <f>+'Niv1Pub  '!AH166+'Niv1Privé '!AH168</f>
        <v>365</v>
      </c>
      <c r="AI165" s="179">
        <f>+'Niv1Pub  '!AI166+'Niv1Privé '!AI168</f>
        <v>315</v>
      </c>
      <c r="AJ165" s="179">
        <f>+'Niv1Pub  '!AJ166+'Niv1Privé '!AJ168</f>
        <v>50</v>
      </c>
      <c r="AK165" s="179">
        <f>+'Niv1Pub  '!AK166+'Niv1Privé '!AK168</f>
        <v>191</v>
      </c>
      <c r="AL165" s="179">
        <f>+'Niv1Pub  '!AL166+'Niv1Privé '!AL168</f>
        <v>3</v>
      </c>
      <c r="AM165" s="179">
        <f>+'Niv1Pub  '!AM166+'Niv1Privé '!AM168</f>
        <v>164</v>
      </c>
      <c r="AN165" s="179">
        <f>+'Niv1Pub  '!AN166+'Niv1Privé '!AN168</f>
        <v>57</v>
      </c>
      <c r="AO165" s="179">
        <f>+'Niv1Pub  '!AO166+'Niv1Privé '!AO168</f>
        <v>415</v>
      </c>
      <c r="AP165" s="179">
        <f>+'Niv1Pub  '!AP166+'Niv1Privé '!AP168</f>
        <v>10</v>
      </c>
      <c r="AQ165" s="179">
        <f>+'Niv1Pub  '!AQ166+'Niv1Privé '!AQ168</f>
        <v>203</v>
      </c>
      <c r="AR165" s="179">
        <f>+'Niv1Pub  '!AR166+'Niv1Privé '!AR168</f>
        <v>144</v>
      </c>
      <c r="AS165" s="179">
        <f>+'Niv1Pub  '!AS166+'Niv1Privé '!AS168</f>
        <v>59</v>
      </c>
    </row>
    <row r="166" spans="1:45" ht="13.5" customHeight="1" x14ac:dyDescent="0.3">
      <c r="A166" s="95" t="s">
        <v>56</v>
      </c>
      <c r="B166" s="179">
        <f>+'Niv1Pub  '!B167+'Niv1Privé '!B169</f>
        <v>15926</v>
      </c>
      <c r="C166" s="179">
        <f>+'Niv1Pub  '!C167+'Niv1Privé '!C169</f>
        <v>8391</v>
      </c>
      <c r="D166" s="179">
        <f>+'Niv1Pub  '!D167+'Niv1Privé '!D169</f>
        <v>6584</v>
      </c>
      <c r="E166" s="179">
        <f>+'Niv1Pub  '!E167+'Niv1Privé '!E169</f>
        <v>3628</v>
      </c>
      <c r="F166" s="179">
        <f>+'Niv1Pub  '!F167+'Niv1Privé '!F169</f>
        <v>4238</v>
      </c>
      <c r="G166" s="179">
        <f>+'Niv1Pub  '!G167+'Niv1Privé '!G169</f>
        <v>2388</v>
      </c>
      <c r="H166" s="179">
        <f>+'Niv1Pub  '!H167+'Niv1Privé '!H169</f>
        <v>2523</v>
      </c>
      <c r="I166" s="179">
        <f>+'Niv1Pub  '!I167+'Niv1Privé '!I169</f>
        <v>1382</v>
      </c>
      <c r="J166" s="179">
        <f>+'Niv1Pub  '!J167+'Niv1Privé '!J169</f>
        <v>1538</v>
      </c>
      <c r="K166" s="179">
        <f>+'Niv1Pub  '!K167+'Niv1Privé '!K169</f>
        <v>840</v>
      </c>
      <c r="L166" s="178">
        <f t="shared" ref="L166:M183" si="42">++B166+D166+F166+H166+J166</f>
        <v>30809</v>
      </c>
      <c r="M166" s="178">
        <f t="shared" si="42"/>
        <v>16629</v>
      </c>
      <c r="N166" s="95" t="s">
        <v>56</v>
      </c>
      <c r="O166" s="179">
        <f>+'Niv1Pub  '!O167+'Niv1Privé '!O169</f>
        <v>4976</v>
      </c>
      <c r="P166" s="179">
        <f>+'Niv1Pub  '!P167+'Niv1Privé '!P169</f>
        <v>2499</v>
      </c>
      <c r="Q166" s="179">
        <f>+'Niv1Pub  '!Q167+'Niv1Privé '!Q169</f>
        <v>1313</v>
      </c>
      <c r="R166" s="179">
        <f>+'Niv1Pub  '!R167+'Niv1Privé '!R169</f>
        <v>708</v>
      </c>
      <c r="S166" s="179">
        <f>+'Niv1Pub  '!S167+'Niv1Privé '!S169</f>
        <v>990</v>
      </c>
      <c r="T166" s="179">
        <f>+'Niv1Pub  '!T167+'Niv1Privé '!T169</f>
        <v>548</v>
      </c>
      <c r="U166" s="179">
        <f>+'Niv1Pub  '!U167+'Niv1Privé '!U169</f>
        <v>456</v>
      </c>
      <c r="V166" s="179">
        <f>+'Niv1Pub  '!V167+'Niv1Privé '!V169</f>
        <v>255</v>
      </c>
      <c r="W166" s="179">
        <f>+'Niv1Pub  '!W167+'Niv1Privé '!W169</f>
        <v>302</v>
      </c>
      <c r="X166" s="179">
        <f>+'Niv1Pub  '!X167+'Niv1Privé '!X169</f>
        <v>155</v>
      </c>
      <c r="Y166" s="178">
        <f t="shared" si="41"/>
        <v>8037</v>
      </c>
      <c r="Z166" s="178">
        <f t="shared" si="41"/>
        <v>4165</v>
      </c>
      <c r="AA166" s="95" t="s">
        <v>56</v>
      </c>
      <c r="AB166" s="95"/>
      <c r="AC166" s="95"/>
      <c r="AD166" s="95"/>
      <c r="AE166" s="95"/>
      <c r="AF166" s="95"/>
      <c r="AG166" s="95"/>
      <c r="AH166" s="179">
        <f>+'Niv1Pub  '!AH167+'Niv1Privé '!AH169</f>
        <v>391</v>
      </c>
      <c r="AI166" s="179">
        <f>+'Niv1Pub  '!AI167+'Niv1Privé '!AI169</f>
        <v>383</v>
      </c>
      <c r="AJ166" s="179">
        <f>+'Niv1Pub  '!AJ167+'Niv1Privé '!AJ169</f>
        <v>8</v>
      </c>
      <c r="AK166" s="179">
        <f>+'Niv1Pub  '!AK167+'Niv1Privé '!AK169</f>
        <v>226</v>
      </c>
      <c r="AL166" s="179">
        <f>+'Niv1Pub  '!AL167+'Niv1Privé '!AL169</f>
        <v>3</v>
      </c>
      <c r="AM166" s="179">
        <f>+'Niv1Pub  '!AM167+'Niv1Privé '!AM169</f>
        <v>183</v>
      </c>
      <c r="AN166" s="179">
        <f>+'Niv1Pub  '!AN167+'Niv1Privé '!AN169</f>
        <v>94</v>
      </c>
      <c r="AO166" s="179">
        <f>+'Niv1Pub  '!AO167+'Niv1Privé '!AO169</f>
        <v>506</v>
      </c>
      <c r="AP166" s="179">
        <f>+'Niv1Pub  '!AP167+'Niv1Privé '!AP169</f>
        <v>18</v>
      </c>
      <c r="AQ166" s="179">
        <f>+'Niv1Pub  '!AQ167+'Niv1Privé '!AQ169</f>
        <v>238</v>
      </c>
      <c r="AR166" s="179">
        <f>+'Niv1Pub  '!AR167+'Niv1Privé '!AR169</f>
        <v>211</v>
      </c>
      <c r="AS166" s="179">
        <f>+'Niv1Pub  '!AS167+'Niv1Privé '!AS169</f>
        <v>27</v>
      </c>
    </row>
    <row r="167" spans="1:45" ht="13.5" customHeight="1" x14ac:dyDescent="0.3">
      <c r="A167" s="95" t="s">
        <v>57</v>
      </c>
      <c r="B167" s="179">
        <f>+'Niv1Pub  '!B168+'Niv1Privé '!B170</f>
        <v>9316</v>
      </c>
      <c r="C167" s="179">
        <f>+'Niv1Pub  '!C168+'Niv1Privé '!C170</f>
        <v>5057</v>
      </c>
      <c r="D167" s="179">
        <f>+'Niv1Pub  '!D168+'Niv1Privé '!D170</f>
        <v>3648</v>
      </c>
      <c r="E167" s="179">
        <f>+'Niv1Pub  '!E168+'Niv1Privé '!E170</f>
        <v>2034</v>
      </c>
      <c r="F167" s="179">
        <f>+'Niv1Pub  '!F168+'Niv1Privé '!F170</f>
        <v>2143</v>
      </c>
      <c r="G167" s="179">
        <f>+'Niv1Pub  '!G168+'Niv1Privé '!G170</f>
        <v>1197</v>
      </c>
      <c r="H167" s="179">
        <f>+'Niv1Pub  '!H168+'Niv1Privé '!H170</f>
        <v>969</v>
      </c>
      <c r="I167" s="179">
        <f>+'Niv1Pub  '!I168+'Niv1Privé '!I170</f>
        <v>548</v>
      </c>
      <c r="J167" s="179">
        <f>+'Niv1Pub  '!J168+'Niv1Privé '!J170</f>
        <v>600</v>
      </c>
      <c r="K167" s="179">
        <f>+'Niv1Pub  '!K168+'Niv1Privé '!K170</f>
        <v>339</v>
      </c>
      <c r="L167" s="178">
        <f t="shared" si="42"/>
        <v>16676</v>
      </c>
      <c r="M167" s="178">
        <f t="shared" si="42"/>
        <v>9175</v>
      </c>
      <c r="N167" s="95" t="s">
        <v>57</v>
      </c>
      <c r="O167" s="179">
        <f>+'Niv1Pub  '!O168+'Niv1Privé '!O170</f>
        <v>2875</v>
      </c>
      <c r="P167" s="179">
        <f>+'Niv1Pub  '!P168+'Niv1Privé '!P170</f>
        <v>1569</v>
      </c>
      <c r="Q167" s="179">
        <f>+'Niv1Pub  '!Q168+'Niv1Privé '!Q170</f>
        <v>841</v>
      </c>
      <c r="R167" s="179">
        <f>+'Niv1Pub  '!R168+'Niv1Privé '!R170</f>
        <v>464</v>
      </c>
      <c r="S167" s="179">
        <f>+'Niv1Pub  '!S168+'Niv1Privé '!S170</f>
        <v>353</v>
      </c>
      <c r="T167" s="179">
        <f>+'Niv1Pub  '!T168+'Niv1Privé '!T170</f>
        <v>203</v>
      </c>
      <c r="U167" s="179">
        <f>+'Niv1Pub  '!U168+'Niv1Privé '!U170</f>
        <v>130</v>
      </c>
      <c r="V167" s="179">
        <f>+'Niv1Pub  '!V168+'Niv1Privé '!V170</f>
        <v>70</v>
      </c>
      <c r="W167" s="179">
        <f>+'Niv1Pub  '!W168+'Niv1Privé '!W170</f>
        <v>114</v>
      </c>
      <c r="X167" s="179">
        <f>+'Niv1Pub  '!X168+'Niv1Privé '!X170</f>
        <v>58</v>
      </c>
      <c r="Y167" s="178">
        <f t="shared" si="41"/>
        <v>4313</v>
      </c>
      <c r="Z167" s="178">
        <f t="shared" si="41"/>
        <v>2364</v>
      </c>
      <c r="AA167" s="95" t="s">
        <v>57</v>
      </c>
      <c r="AB167" s="95"/>
      <c r="AC167" s="95"/>
      <c r="AD167" s="95"/>
      <c r="AE167" s="95"/>
      <c r="AF167" s="95"/>
      <c r="AG167" s="95"/>
      <c r="AH167" s="179">
        <f>+'Niv1Pub  '!AH168+'Niv1Privé '!AH170</f>
        <v>235</v>
      </c>
      <c r="AI167" s="179">
        <f>+'Niv1Pub  '!AI168+'Niv1Privé '!AI170</f>
        <v>186</v>
      </c>
      <c r="AJ167" s="179">
        <f>+'Niv1Pub  '!AJ168+'Niv1Privé '!AJ170</f>
        <v>49</v>
      </c>
      <c r="AK167" s="179">
        <f>+'Niv1Pub  '!AK168+'Niv1Privé '!AK170</f>
        <v>127</v>
      </c>
      <c r="AL167" s="179">
        <f>+'Niv1Pub  '!AL168+'Niv1Privé '!AL170</f>
        <v>40</v>
      </c>
      <c r="AM167" s="179">
        <f>+'Niv1Pub  '!AM168+'Niv1Privé '!AM170</f>
        <v>68</v>
      </c>
      <c r="AN167" s="179">
        <f>+'Niv1Pub  '!AN168+'Niv1Privé '!AN170</f>
        <v>51</v>
      </c>
      <c r="AO167" s="179">
        <f>+'Niv1Pub  '!AO168+'Niv1Privé '!AO170</f>
        <v>286</v>
      </c>
      <c r="AP167" s="179">
        <f>+'Niv1Pub  '!AP168+'Niv1Privé '!AP170</f>
        <v>11</v>
      </c>
      <c r="AQ167" s="179">
        <f>+'Niv1Pub  '!AQ168+'Niv1Privé '!AQ170</f>
        <v>145</v>
      </c>
      <c r="AR167" s="179">
        <f>+'Niv1Pub  '!AR168+'Niv1Privé '!AR170</f>
        <v>119</v>
      </c>
      <c r="AS167" s="179">
        <f>+'Niv1Pub  '!AS168+'Niv1Privé '!AS170</f>
        <v>26</v>
      </c>
    </row>
    <row r="168" spans="1:45" ht="13.5" customHeight="1" x14ac:dyDescent="0.3">
      <c r="A168" s="95" t="s">
        <v>58</v>
      </c>
      <c r="B168" s="179">
        <f>+'Niv1Pub  '!B169+'Niv1Privé '!B171</f>
        <v>3068</v>
      </c>
      <c r="C168" s="179">
        <f>+'Niv1Pub  '!C169+'Niv1Privé '!C171</f>
        <v>1542</v>
      </c>
      <c r="D168" s="179">
        <f>+'Niv1Pub  '!D169+'Niv1Privé '!D171</f>
        <v>1237</v>
      </c>
      <c r="E168" s="179">
        <f>+'Niv1Pub  '!E169+'Niv1Privé '!E171</f>
        <v>629</v>
      </c>
      <c r="F168" s="179">
        <f>+'Niv1Pub  '!F169+'Niv1Privé '!F171</f>
        <v>882</v>
      </c>
      <c r="G168" s="179">
        <f>+'Niv1Pub  '!G169+'Niv1Privé '!G171</f>
        <v>469</v>
      </c>
      <c r="H168" s="179">
        <f>+'Niv1Pub  '!H169+'Niv1Privé '!H171</f>
        <v>456</v>
      </c>
      <c r="I168" s="179">
        <f>+'Niv1Pub  '!I169+'Niv1Privé '!I171</f>
        <v>218</v>
      </c>
      <c r="J168" s="179">
        <f>+'Niv1Pub  '!J169+'Niv1Privé '!J171</f>
        <v>369</v>
      </c>
      <c r="K168" s="179">
        <f>+'Niv1Pub  '!K169+'Niv1Privé '!K171</f>
        <v>193</v>
      </c>
      <c r="L168" s="178">
        <f t="shared" si="42"/>
        <v>6012</v>
      </c>
      <c r="M168" s="178">
        <f t="shared" si="42"/>
        <v>3051</v>
      </c>
      <c r="N168" s="95" t="s">
        <v>58</v>
      </c>
      <c r="O168" s="179">
        <f>+'Niv1Pub  '!O169+'Niv1Privé '!O171</f>
        <v>1237</v>
      </c>
      <c r="P168" s="179">
        <f>+'Niv1Pub  '!P169+'Niv1Privé '!P171</f>
        <v>640</v>
      </c>
      <c r="Q168" s="179">
        <f>+'Niv1Pub  '!Q169+'Niv1Privé '!Q171</f>
        <v>243</v>
      </c>
      <c r="R168" s="179">
        <f>+'Niv1Pub  '!R169+'Niv1Privé '!R171</f>
        <v>120</v>
      </c>
      <c r="S168" s="179">
        <f>+'Niv1Pub  '!S169+'Niv1Privé '!S171</f>
        <v>165</v>
      </c>
      <c r="T168" s="179">
        <f>+'Niv1Pub  '!T169+'Niv1Privé '!T171</f>
        <v>83</v>
      </c>
      <c r="U168" s="179">
        <f>+'Niv1Pub  '!U169+'Niv1Privé '!U171</f>
        <v>45</v>
      </c>
      <c r="V168" s="179">
        <f>+'Niv1Pub  '!V169+'Niv1Privé '!V171</f>
        <v>19</v>
      </c>
      <c r="W168" s="179">
        <f>+'Niv1Pub  '!W169+'Niv1Privé '!W171</f>
        <v>27</v>
      </c>
      <c r="X168" s="179">
        <f>+'Niv1Pub  '!X169+'Niv1Privé '!X171</f>
        <v>18</v>
      </c>
      <c r="Y168" s="178">
        <f t="shared" si="41"/>
        <v>1717</v>
      </c>
      <c r="Z168" s="178">
        <f t="shared" si="41"/>
        <v>880</v>
      </c>
      <c r="AA168" s="95" t="s">
        <v>58</v>
      </c>
      <c r="AB168" s="95"/>
      <c r="AC168" s="95"/>
      <c r="AD168" s="95"/>
      <c r="AE168" s="95"/>
      <c r="AF168" s="95"/>
      <c r="AG168" s="95"/>
      <c r="AH168" s="179">
        <f>+'Niv1Pub  '!AH169+'Niv1Privé '!AH171</f>
        <v>125</v>
      </c>
      <c r="AI168" s="179">
        <f>+'Niv1Pub  '!AI169+'Niv1Privé '!AI171</f>
        <v>114</v>
      </c>
      <c r="AJ168" s="179">
        <f>+'Niv1Pub  '!AJ169+'Niv1Privé '!AJ171</f>
        <v>11</v>
      </c>
      <c r="AK168" s="179">
        <f>+'Niv1Pub  '!AK169+'Niv1Privé '!AK171</f>
        <v>88</v>
      </c>
      <c r="AL168" s="179">
        <f>+'Niv1Pub  '!AL169+'Niv1Privé '!AL171</f>
        <v>0</v>
      </c>
      <c r="AM168" s="179">
        <f>+'Niv1Pub  '!AM169+'Niv1Privé '!AM171</f>
        <v>8</v>
      </c>
      <c r="AN168" s="179">
        <f>+'Niv1Pub  '!AN169+'Niv1Privé '!AN171</f>
        <v>62</v>
      </c>
      <c r="AO168" s="179">
        <f>+'Niv1Pub  '!AO169+'Niv1Privé '!AO171</f>
        <v>158</v>
      </c>
      <c r="AP168" s="179">
        <f>+'Niv1Pub  '!AP169+'Niv1Privé '!AP171</f>
        <v>8</v>
      </c>
      <c r="AQ168" s="179">
        <f>+'Niv1Pub  '!AQ169+'Niv1Privé '!AQ171</f>
        <v>115</v>
      </c>
      <c r="AR168" s="179">
        <f>+'Niv1Pub  '!AR169+'Niv1Privé '!AR171</f>
        <v>62</v>
      </c>
      <c r="AS168" s="179">
        <f>+'Niv1Pub  '!AS169+'Niv1Privé '!AS171</f>
        <v>53</v>
      </c>
    </row>
    <row r="169" spans="1:45" ht="13.5" customHeight="1" x14ac:dyDescent="0.3">
      <c r="A169" s="95" t="s">
        <v>59</v>
      </c>
      <c r="B169" s="179">
        <f>+'Niv1Pub  '!B170+'Niv1Privé '!B172</f>
        <v>6670</v>
      </c>
      <c r="C169" s="179">
        <f>+'Niv1Pub  '!C170+'Niv1Privé '!C172</f>
        <v>3311</v>
      </c>
      <c r="D169" s="179">
        <f>+'Niv1Pub  '!D170+'Niv1Privé '!D172</f>
        <v>2350</v>
      </c>
      <c r="E169" s="179">
        <f>+'Niv1Pub  '!E170+'Niv1Privé '!E172</f>
        <v>1147</v>
      </c>
      <c r="F169" s="179">
        <f>+'Niv1Pub  '!F170+'Niv1Privé '!F172</f>
        <v>1428</v>
      </c>
      <c r="G169" s="179">
        <f>+'Niv1Pub  '!G170+'Niv1Privé '!G172</f>
        <v>687</v>
      </c>
      <c r="H169" s="179">
        <f>+'Niv1Pub  '!H170+'Niv1Privé '!H172</f>
        <v>621</v>
      </c>
      <c r="I169" s="179">
        <f>+'Niv1Pub  '!I170+'Niv1Privé '!I172</f>
        <v>280</v>
      </c>
      <c r="J169" s="179">
        <f>+'Niv1Pub  '!J170+'Niv1Privé '!J172</f>
        <v>421</v>
      </c>
      <c r="K169" s="179">
        <f>+'Niv1Pub  '!K170+'Niv1Privé '!K172</f>
        <v>214</v>
      </c>
      <c r="L169" s="178">
        <f t="shared" si="42"/>
        <v>11490</v>
      </c>
      <c r="M169" s="178">
        <f t="shared" si="42"/>
        <v>5639</v>
      </c>
      <c r="N169" s="95" t="s">
        <v>59</v>
      </c>
      <c r="O169" s="179">
        <f>+'Niv1Pub  '!O170+'Niv1Privé '!O172</f>
        <v>2758</v>
      </c>
      <c r="P169" s="179">
        <f>+'Niv1Pub  '!P170+'Niv1Privé '!P172</f>
        <v>1361</v>
      </c>
      <c r="Q169" s="179">
        <f>+'Niv1Pub  '!Q170+'Niv1Privé '!Q172</f>
        <v>471</v>
      </c>
      <c r="R169" s="179">
        <f>+'Niv1Pub  '!R170+'Niv1Privé '!R172</f>
        <v>212</v>
      </c>
      <c r="S169" s="179">
        <f>+'Niv1Pub  '!S170+'Niv1Privé '!S172</f>
        <v>344</v>
      </c>
      <c r="T169" s="179">
        <f>+'Niv1Pub  '!T170+'Niv1Privé '!T172</f>
        <v>194</v>
      </c>
      <c r="U169" s="179">
        <f>+'Niv1Pub  '!U170+'Niv1Privé '!U172</f>
        <v>122</v>
      </c>
      <c r="V169" s="179">
        <f>+'Niv1Pub  '!V170+'Niv1Privé '!V172</f>
        <v>65</v>
      </c>
      <c r="W169" s="179">
        <f>+'Niv1Pub  '!W170+'Niv1Privé '!W172</f>
        <v>90</v>
      </c>
      <c r="X169" s="179">
        <f>+'Niv1Pub  '!X170+'Niv1Privé '!X172</f>
        <v>43</v>
      </c>
      <c r="Y169" s="178">
        <f t="shared" si="41"/>
        <v>3785</v>
      </c>
      <c r="Z169" s="178">
        <f t="shared" si="41"/>
        <v>1875</v>
      </c>
      <c r="AA169" s="95" t="s">
        <v>59</v>
      </c>
      <c r="AB169" s="95"/>
      <c r="AC169" s="95"/>
      <c r="AD169" s="95"/>
      <c r="AE169" s="95"/>
      <c r="AF169" s="95"/>
      <c r="AG169" s="95"/>
      <c r="AH169" s="179">
        <f>+'Niv1Pub  '!AH170+'Niv1Privé '!AH172</f>
        <v>193</v>
      </c>
      <c r="AI169" s="179">
        <f>+'Niv1Pub  '!AI170+'Niv1Privé '!AI172</f>
        <v>152</v>
      </c>
      <c r="AJ169" s="179">
        <f>+'Niv1Pub  '!AJ170+'Niv1Privé '!AJ172</f>
        <v>41</v>
      </c>
      <c r="AK169" s="179">
        <f>+'Niv1Pub  '!AK170+'Niv1Privé '!AK172</f>
        <v>106</v>
      </c>
      <c r="AL169" s="179">
        <f>+'Niv1Pub  '!AL170+'Niv1Privé '!AL172</f>
        <v>14</v>
      </c>
      <c r="AM169" s="179">
        <f>+'Niv1Pub  '!AM170+'Niv1Privé '!AM172</f>
        <v>55</v>
      </c>
      <c r="AN169" s="179">
        <f>+'Niv1Pub  '!AN170+'Niv1Privé '!AN172</f>
        <v>46</v>
      </c>
      <c r="AO169" s="179">
        <f>+'Niv1Pub  '!AO170+'Niv1Privé '!AO172</f>
        <v>223</v>
      </c>
      <c r="AP169" s="179">
        <f>+'Niv1Pub  '!AP170+'Niv1Privé '!AP172</f>
        <v>11</v>
      </c>
      <c r="AQ169" s="179">
        <f>+'Niv1Pub  '!AQ170+'Niv1Privé '!AQ172</f>
        <v>120</v>
      </c>
      <c r="AR169" s="179">
        <f>+'Niv1Pub  '!AR170+'Niv1Privé '!AR172</f>
        <v>94</v>
      </c>
      <c r="AS169" s="179">
        <f>+'Niv1Pub  '!AS170+'Niv1Privé '!AS172</f>
        <v>26</v>
      </c>
    </row>
    <row r="170" spans="1:45" ht="13.5" customHeight="1" x14ac:dyDescent="0.3">
      <c r="A170" s="95" t="s">
        <v>60</v>
      </c>
      <c r="B170" s="179">
        <f>+'Niv1Pub  '!B171+'Niv1Privé '!B173</f>
        <v>8657</v>
      </c>
      <c r="C170" s="179">
        <f>+'Niv1Pub  '!C171+'Niv1Privé '!C173</f>
        <v>4339</v>
      </c>
      <c r="D170" s="179">
        <f>+'Niv1Pub  '!D171+'Niv1Privé '!D173</f>
        <v>3436</v>
      </c>
      <c r="E170" s="179">
        <f>+'Niv1Pub  '!E171+'Niv1Privé '!E173</f>
        <v>1665</v>
      </c>
      <c r="F170" s="179">
        <f>+'Niv1Pub  '!F171+'Niv1Privé '!F173</f>
        <v>2175</v>
      </c>
      <c r="G170" s="179">
        <f>+'Niv1Pub  '!G171+'Niv1Privé '!G173</f>
        <v>1020</v>
      </c>
      <c r="H170" s="179">
        <f>+'Niv1Pub  '!H171+'Niv1Privé '!H173</f>
        <v>1089</v>
      </c>
      <c r="I170" s="179">
        <f>+'Niv1Pub  '!I171+'Niv1Privé '!I173</f>
        <v>529</v>
      </c>
      <c r="J170" s="179">
        <f>+'Niv1Pub  '!J171+'Niv1Privé '!J173</f>
        <v>689</v>
      </c>
      <c r="K170" s="179">
        <f>+'Niv1Pub  '!K171+'Niv1Privé '!K173</f>
        <v>331</v>
      </c>
      <c r="L170" s="178">
        <f t="shared" si="42"/>
        <v>16046</v>
      </c>
      <c r="M170" s="178">
        <f t="shared" si="42"/>
        <v>7884</v>
      </c>
      <c r="N170" s="95" t="s">
        <v>60</v>
      </c>
      <c r="O170" s="179">
        <f>+'Niv1Pub  '!O171+'Niv1Privé '!O173</f>
        <v>3490</v>
      </c>
      <c r="P170" s="179">
        <f>+'Niv1Pub  '!P171+'Niv1Privé '!P173</f>
        <v>1770</v>
      </c>
      <c r="Q170" s="179">
        <f>+'Niv1Pub  '!Q171+'Niv1Privé '!Q173</f>
        <v>760</v>
      </c>
      <c r="R170" s="179">
        <f>+'Niv1Pub  '!R171+'Niv1Privé '!R173</f>
        <v>363</v>
      </c>
      <c r="S170" s="179">
        <f>+'Niv1Pub  '!S171+'Niv1Privé '!S173</f>
        <v>474</v>
      </c>
      <c r="T170" s="179">
        <f>+'Niv1Pub  '!T171+'Niv1Privé '!T173</f>
        <v>239</v>
      </c>
      <c r="U170" s="179">
        <f>+'Niv1Pub  '!U171+'Niv1Privé '!U173</f>
        <v>239</v>
      </c>
      <c r="V170" s="179">
        <f>+'Niv1Pub  '!V171+'Niv1Privé '!V173</f>
        <v>112</v>
      </c>
      <c r="W170" s="179">
        <f>+'Niv1Pub  '!W171+'Niv1Privé '!W173</f>
        <v>166</v>
      </c>
      <c r="X170" s="179">
        <f>+'Niv1Pub  '!X171+'Niv1Privé '!X173</f>
        <v>80</v>
      </c>
      <c r="Y170" s="178">
        <f t="shared" si="41"/>
        <v>5129</v>
      </c>
      <c r="Z170" s="178">
        <f t="shared" si="41"/>
        <v>2564</v>
      </c>
      <c r="AA170" s="95" t="s">
        <v>60</v>
      </c>
      <c r="AB170" s="95"/>
      <c r="AC170" s="95"/>
      <c r="AD170" s="95"/>
      <c r="AE170" s="95"/>
      <c r="AF170" s="95"/>
      <c r="AG170" s="95"/>
      <c r="AH170" s="179">
        <f>+'Niv1Pub  '!AH171+'Niv1Privé '!AH173</f>
        <v>231</v>
      </c>
      <c r="AI170" s="179">
        <f>+'Niv1Pub  '!AI171+'Niv1Privé '!AI173</f>
        <v>191</v>
      </c>
      <c r="AJ170" s="179">
        <f>+'Niv1Pub  '!AJ171+'Niv1Privé '!AJ173</f>
        <v>40</v>
      </c>
      <c r="AK170" s="179">
        <f>+'Niv1Pub  '!AK171+'Niv1Privé '!AK173</f>
        <v>162</v>
      </c>
      <c r="AL170" s="179">
        <f>+'Niv1Pub  '!AL171+'Niv1Privé '!AL173</f>
        <v>64</v>
      </c>
      <c r="AM170" s="179">
        <f>+'Niv1Pub  '!AM171+'Niv1Privé '!AM173</f>
        <v>41</v>
      </c>
      <c r="AN170" s="179">
        <f>+'Niv1Pub  '!AN171+'Niv1Privé '!AN173</f>
        <v>20</v>
      </c>
      <c r="AO170" s="179">
        <f>+'Niv1Pub  '!AO171+'Niv1Privé '!AO173</f>
        <v>287</v>
      </c>
      <c r="AP170" s="179">
        <f>+'Niv1Pub  '!AP171+'Niv1Privé '!AP173</f>
        <v>6</v>
      </c>
      <c r="AQ170" s="179">
        <f>+'Niv1Pub  '!AQ171+'Niv1Privé '!AQ173</f>
        <v>114</v>
      </c>
      <c r="AR170" s="179">
        <f>+'Niv1Pub  '!AR171+'Niv1Privé '!AR173</f>
        <v>111</v>
      </c>
      <c r="AS170" s="179">
        <f>+'Niv1Pub  '!AS171+'Niv1Privé '!AS173</f>
        <v>3</v>
      </c>
    </row>
    <row r="171" spans="1:45" ht="13.5" customHeight="1" x14ac:dyDescent="0.3">
      <c r="A171" s="95" t="s">
        <v>61</v>
      </c>
      <c r="B171" s="179">
        <f>+'Niv1Pub  '!B172+'Niv1Privé '!B174</f>
        <v>4027</v>
      </c>
      <c r="C171" s="179">
        <f>+'Niv1Pub  '!C172+'Niv1Privé '!C174</f>
        <v>2186</v>
      </c>
      <c r="D171" s="179">
        <f>+'Niv1Pub  '!D172+'Niv1Privé '!D174</f>
        <v>1624</v>
      </c>
      <c r="E171" s="179">
        <f>+'Niv1Pub  '!E172+'Niv1Privé '!E174</f>
        <v>976</v>
      </c>
      <c r="F171" s="179">
        <f>+'Niv1Pub  '!F172+'Niv1Privé '!F174</f>
        <v>889</v>
      </c>
      <c r="G171" s="179">
        <f>+'Niv1Pub  '!G172+'Niv1Privé '!G174</f>
        <v>535</v>
      </c>
      <c r="H171" s="179">
        <f>+'Niv1Pub  '!H172+'Niv1Privé '!H174</f>
        <v>460</v>
      </c>
      <c r="I171" s="179">
        <f>+'Niv1Pub  '!I172+'Niv1Privé '!I174</f>
        <v>288</v>
      </c>
      <c r="J171" s="179">
        <f>+'Niv1Pub  '!J172+'Niv1Privé '!J174</f>
        <v>329</v>
      </c>
      <c r="K171" s="179">
        <f>+'Niv1Pub  '!K172+'Niv1Privé '!K174</f>
        <v>209</v>
      </c>
      <c r="L171" s="178">
        <f t="shared" si="42"/>
        <v>7329</v>
      </c>
      <c r="M171" s="178">
        <f t="shared" si="42"/>
        <v>4194</v>
      </c>
      <c r="N171" s="95" t="s">
        <v>61</v>
      </c>
      <c r="O171" s="179">
        <f>+'Niv1Pub  '!O172+'Niv1Privé '!O174</f>
        <v>1620</v>
      </c>
      <c r="P171" s="179">
        <f>+'Niv1Pub  '!P172+'Niv1Privé '!P174</f>
        <v>876</v>
      </c>
      <c r="Q171" s="179">
        <f>+'Niv1Pub  '!Q172+'Niv1Privé '!Q174</f>
        <v>371</v>
      </c>
      <c r="R171" s="179">
        <f>+'Niv1Pub  '!R172+'Niv1Privé '!R174</f>
        <v>207</v>
      </c>
      <c r="S171" s="179">
        <f>+'Niv1Pub  '!S172+'Niv1Privé '!S174</f>
        <v>191</v>
      </c>
      <c r="T171" s="179">
        <f>+'Niv1Pub  '!T172+'Niv1Privé '!T174</f>
        <v>111</v>
      </c>
      <c r="U171" s="179">
        <f>+'Niv1Pub  '!U172+'Niv1Privé '!U174</f>
        <v>82</v>
      </c>
      <c r="V171" s="179">
        <f>+'Niv1Pub  '!V172+'Niv1Privé '!V174</f>
        <v>59</v>
      </c>
      <c r="W171" s="179">
        <f>+'Niv1Pub  '!W172+'Niv1Privé '!W174</f>
        <v>42</v>
      </c>
      <c r="X171" s="179">
        <f>+'Niv1Pub  '!X172+'Niv1Privé '!X174</f>
        <v>26</v>
      </c>
      <c r="Y171" s="178">
        <f t="shared" si="41"/>
        <v>2306</v>
      </c>
      <c r="Z171" s="178">
        <f t="shared" si="41"/>
        <v>1279</v>
      </c>
      <c r="AA171" s="95" t="s">
        <v>61</v>
      </c>
      <c r="AB171" s="95"/>
      <c r="AC171" s="95"/>
      <c r="AD171" s="95"/>
      <c r="AE171" s="95"/>
      <c r="AF171" s="95"/>
      <c r="AG171" s="95"/>
      <c r="AH171" s="179">
        <f>+'Niv1Pub  '!AH172+'Niv1Privé '!AH174</f>
        <v>98</v>
      </c>
      <c r="AI171" s="179">
        <f>+'Niv1Pub  '!AI172+'Niv1Privé '!AI174</f>
        <v>84</v>
      </c>
      <c r="AJ171" s="179">
        <f>+'Niv1Pub  '!AJ172+'Niv1Privé '!AJ174</f>
        <v>14</v>
      </c>
      <c r="AK171" s="179">
        <f>+'Niv1Pub  '!AK172+'Niv1Privé '!AK174</f>
        <v>49</v>
      </c>
      <c r="AL171" s="179">
        <f>+'Niv1Pub  '!AL172+'Niv1Privé '!AL174</f>
        <v>0</v>
      </c>
      <c r="AM171" s="179">
        <f>+'Niv1Pub  '!AM172+'Niv1Privé '!AM174</f>
        <v>44</v>
      </c>
      <c r="AN171" s="179">
        <f>+'Niv1Pub  '!AN172+'Niv1Privé '!AN174</f>
        <v>38</v>
      </c>
      <c r="AO171" s="179">
        <f>+'Niv1Pub  '!AO172+'Niv1Privé '!AO174</f>
        <v>131</v>
      </c>
      <c r="AP171" s="179">
        <f>+'Niv1Pub  '!AP172+'Niv1Privé '!AP174</f>
        <v>5</v>
      </c>
      <c r="AQ171" s="179">
        <f>+'Niv1Pub  '!AQ172+'Niv1Privé '!AQ174</f>
        <v>55</v>
      </c>
      <c r="AR171" s="179">
        <f>+'Niv1Pub  '!AR172+'Niv1Privé '!AR174</f>
        <v>55</v>
      </c>
      <c r="AS171" s="179">
        <f>+'Niv1Pub  '!AS172+'Niv1Privé '!AS174</f>
        <v>0</v>
      </c>
    </row>
    <row r="172" spans="1:45" ht="13.5" customHeight="1" x14ac:dyDescent="0.3">
      <c r="A172" s="95" t="s">
        <v>62</v>
      </c>
      <c r="B172" s="179">
        <f>+'Niv1Pub  '!B173+'Niv1Privé '!B175</f>
        <v>1556</v>
      </c>
      <c r="C172" s="179">
        <f>+'Niv1Pub  '!C173+'Niv1Privé '!C175</f>
        <v>674</v>
      </c>
      <c r="D172" s="179">
        <f>+'Niv1Pub  '!D173+'Niv1Privé '!D175</f>
        <v>660</v>
      </c>
      <c r="E172" s="179">
        <f>+'Niv1Pub  '!E173+'Niv1Privé '!E175</f>
        <v>294</v>
      </c>
      <c r="F172" s="179">
        <f>+'Niv1Pub  '!F173+'Niv1Privé '!F175</f>
        <v>458</v>
      </c>
      <c r="G172" s="179">
        <f>+'Niv1Pub  '!G173+'Niv1Privé '!G175</f>
        <v>224</v>
      </c>
      <c r="H172" s="179">
        <f>+'Niv1Pub  '!H173+'Niv1Privé '!H175</f>
        <v>131</v>
      </c>
      <c r="I172" s="179">
        <f>+'Niv1Pub  '!I173+'Niv1Privé '!I175</f>
        <v>56</v>
      </c>
      <c r="J172" s="179">
        <f>+'Niv1Pub  '!J173+'Niv1Privé '!J175</f>
        <v>43</v>
      </c>
      <c r="K172" s="179">
        <f>+'Niv1Pub  '!K173+'Niv1Privé '!K175</f>
        <v>21</v>
      </c>
      <c r="L172" s="178">
        <f t="shared" si="42"/>
        <v>2848</v>
      </c>
      <c r="M172" s="178">
        <f t="shared" si="42"/>
        <v>1269</v>
      </c>
      <c r="N172" s="95" t="s">
        <v>62</v>
      </c>
      <c r="O172" s="179">
        <f>+'Niv1Pub  '!O173+'Niv1Privé '!O175</f>
        <v>264</v>
      </c>
      <c r="P172" s="179">
        <f>+'Niv1Pub  '!P173+'Niv1Privé '!P175</f>
        <v>121</v>
      </c>
      <c r="Q172" s="179">
        <f>+'Niv1Pub  '!Q173+'Niv1Privé '!Q175</f>
        <v>165</v>
      </c>
      <c r="R172" s="179">
        <f>+'Niv1Pub  '!R173+'Niv1Privé '!R175</f>
        <v>74</v>
      </c>
      <c r="S172" s="179">
        <f>+'Niv1Pub  '!S173+'Niv1Privé '!S175</f>
        <v>92</v>
      </c>
      <c r="T172" s="179">
        <f>+'Niv1Pub  '!T173+'Niv1Privé '!T175</f>
        <v>40</v>
      </c>
      <c r="U172" s="179">
        <f>+'Niv1Pub  '!U173+'Niv1Privé '!U175</f>
        <v>16</v>
      </c>
      <c r="V172" s="179">
        <f>+'Niv1Pub  '!V173+'Niv1Privé '!V175</f>
        <v>7</v>
      </c>
      <c r="W172" s="179">
        <f>+'Niv1Pub  '!W173+'Niv1Privé '!W175</f>
        <v>9</v>
      </c>
      <c r="X172" s="179">
        <f>+'Niv1Pub  '!X173+'Niv1Privé '!X175</f>
        <v>3</v>
      </c>
      <c r="Y172" s="178">
        <f t="shared" si="41"/>
        <v>546</v>
      </c>
      <c r="Z172" s="178">
        <f t="shared" si="41"/>
        <v>245</v>
      </c>
      <c r="AA172" s="95" t="s">
        <v>62</v>
      </c>
      <c r="AB172" s="95"/>
      <c r="AC172" s="95"/>
      <c r="AD172" s="95"/>
      <c r="AE172" s="95"/>
      <c r="AF172" s="95"/>
      <c r="AG172" s="95"/>
      <c r="AH172" s="179">
        <f>+'Niv1Pub  '!AH173+'Niv1Privé '!AH175</f>
        <v>53</v>
      </c>
      <c r="AI172" s="179">
        <f>+'Niv1Pub  '!AI173+'Niv1Privé '!AI175</f>
        <v>37</v>
      </c>
      <c r="AJ172" s="179">
        <f>+'Niv1Pub  '!AJ173+'Niv1Privé '!AJ175</f>
        <v>16</v>
      </c>
      <c r="AK172" s="179">
        <f>+'Niv1Pub  '!AK173+'Niv1Privé '!AK175</f>
        <v>39</v>
      </c>
      <c r="AL172" s="179">
        <f>+'Niv1Pub  '!AL173+'Niv1Privé '!AL175</f>
        <v>1</v>
      </c>
      <c r="AM172" s="179">
        <f>+'Niv1Pub  '!AM173+'Niv1Privé '!AM175</f>
        <v>35</v>
      </c>
      <c r="AN172" s="179">
        <f>+'Niv1Pub  '!AN173+'Niv1Privé '!AN175</f>
        <v>0</v>
      </c>
      <c r="AO172" s="179">
        <f>+'Niv1Pub  '!AO173+'Niv1Privé '!AO175</f>
        <v>75</v>
      </c>
      <c r="AP172" s="179">
        <f>+'Niv1Pub  '!AP173+'Niv1Privé '!AP175</f>
        <v>0</v>
      </c>
      <c r="AQ172" s="179">
        <f>+'Niv1Pub  '!AQ173+'Niv1Privé '!AQ175</f>
        <v>47</v>
      </c>
      <c r="AR172" s="179">
        <f>+'Niv1Pub  '!AR173+'Niv1Privé '!AR175</f>
        <v>40</v>
      </c>
      <c r="AS172" s="179">
        <f>+'Niv1Pub  '!AS173+'Niv1Privé '!AS175</f>
        <v>7</v>
      </c>
    </row>
    <row r="173" spans="1:45" ht="13.5" customHeight="1" x14ac:dyDescent="0.3">
      <c r="A173" s="95" t="s">
        <v>63</v>
      </c>
      <c r="B173" s="179">
        <f>+'Niv1Pub  '!B174+'Niv1Privé '!B176</f>
        <v>3117</v>
      </c>
      <c r="C173" s="179">
        <f>+'Niv1Pub  '!C174+'Niv1Privé '!C176</f>
        <v>1514</v>
      </c>
      <c r="D173" s="179">
        <f>+'Niv1Pub  '!D174+'Niv1Privé '!D176</f>
        <v>983</v>
      </c>
      <c r="E173" s="179">
        <f>+'Niv1Pub  '!E174+'Niv1Privé '!E176</f>
        <v>467</v>
      </c>
      <c r="F173" s="179">
        <f>+'Niv1Pub  '!F174+'Niv1Privé '!F176</f>
        <v>496</v>
      </c>
      <c r="G173" s="179">
        <f>+'Niv1Pub  '!G174+'Niv1Privé '!G176</f>
        <v>227</v>
      </c>
      <c r="H173" s="179">
        <f>+'Niv1Pub  '!H174+'Niv1Privé '!H176</f>
        <v>300</v>
      </c>
      <c r="I173" s="179">
        <f>+'Niv1Pub  '!I174+'Niv1Privé '!I176</f>
        <v>150</v>
      </c>
      <c r="J173" s="179">
        <f>+'Niv1Pub  '!J174+'Niv1Privé '!J176</f>
        <v>190</v>
      </c>
      <c r="K173" s="179">
        <f>+'Niv1Pub  '!K174+'Niv1Privé '!K176</f>
        <v>77</v>
      </c>
      <c r="L173" s="178">
        <f t="shared" si="42"/>
        <v>5086</v>
      </c>
      <c r="M173" s="178">
        <f t="shared" si="42"/>
        <v>2435</v>
      </c>
      <c r="N173" s="95" t="s">
        <v>63</v>
      </c>
      <c r="O173" s="179">
        <f>+'Niv1Pub  '!O174+'Niv1Privé '!O176</f>
        <v>1025</v>
      </c>
      <c r="P173" s="179">
        <f>+'Niv1Pub  '!P174+'Niv1Privé '!P176</f>
        <v>500</v>
      </c>
      <c r="Q173" s="179">
        <f>+'Niv1Pub  '!Q174+'Niv1Privé '!Q176</f>
        <v>213</v>
      </c>
      <c r="R173" s="179">
        <f>+'Niv1Pub  '!R174+'Niv1Privé '!R176</f>
        <v>119</v>
      </c>
      <c r="S173" s="179">
        <f>+'Niv1Pub  '!S174+'Niv1Privé '!S176</f>
        <v>95</v>
      </c>
      <c r="T173" s="179">
        <f>+'Niv1Pub  '!T174+'Niv1Privé '!T176</f>
        <v>43</v>
      </c>
      <c r="U173" s="179">
        <f>+'Niv1Pub  '!U174+'Niv1Privé '!U176</f>
        <v>46</v>
      </c>
      <c r="V173" s="179">
        <f>+'Niv1Pub  '!V174+'Niv1Privé '!V176</f>
        <v>22</v>
      </c>
      <c r="W173" s="179">
        <f>+'Niv1Pub  '!W174+'Niv1Privé '!W176</f>
        <v>11</v>
      </c>
      <c r="X173" s="179">
        <f>+'Niv1Pub  '!X174+'Niv1Privé '!X176</f>
        <v>4</v>
      </c>
      <c r="Y173" s="178">
        <f t="shared" si="41"/>
        <v>1390</v>
      </c>
      <c r="Z173" s="178">
        <f t="shared" si="41"/>
        <v>688</v>
      </c>
      <c r="AA173" s="95" t="s">
        <v>63</v>
      </c>
      <c r="AB173" s="95"/>
      <c r="AC173" s="95"/>
      <c r="AD173" s="95"/>
      <c r="AE173" s="95"/>
      <c r="AF173" s="95"/>
      <c r="AG173" s="95"/>
      <c r="AH173" s="179">
        <f>+'Niv1Pub  '!AH174+'Niv1Privé '!AH176</f>
        <v>104</v>
      </c>
      <c r="AI173" s="179">
        <f>+'Niv1Pub  '!AI174+'Niv1Privé '!AI176</f>
        <v>82</v>
      </c>
      <c r="AJ173" s="179">
        <f>+'Niv1Pub  '!AJ174+'Niv1Privé '!AJ176</f>
        <v>22</v>
      </c>
      <c r="AK173" s="179">
        <f>+'Niv1Pub  '!AK174+'Niv1Privé '!AK176</f>
        <v>75</v>
      </c>
      <c r="AL173" s="179">
        <f>+'Niv1Pub  '!AL174+'Niv1Privé '!AL176</f>
        <v>0</v>
      </c>
      <c r="AM173" s="179">
        <f>+'Niv1Pub  '!AM174+'Niv1Privé '!AM176</f>
        <v>53</v>
      </c>
      <c r="AN173" s="179">
        <f>+'Niv1Pub  '!AN174+'Niv1Privé '!AN176</f>
        <v>10</v>
      </c>
      <c r="AO173" s="179">
        <f>+'Niv1Pub  '!AO174+'Niv1Privé '!AO176</f>
        <v>138</v>
      </c>
      <c r="AP173" s="179">
        <f>+'Niv1Pub  '!AP174+'Niv1Privé '!AP176</f>
        <v>4</v>
      </c>
      <c r="AQ173" s="179">
        <f>+'Niv1Pub  '!AQ174+'Niv1Privé '!AQ176</f>
        <v>70</v>
      </c>
      <c r="AR173" s="179">
        <f>+'Niv1Pub  '!AR174+'Niv1Privé '!AR176</f>
        <v>56</v>
      </c>
      <c r="AS173" s="179">
        <f>+'Niv1Pub  '!AS174+'Niv1Privé '!AS176</f>
        <v>14</v>
      </c>
    </row>
    <row r="174" spans="1:45" ht="13.5" customHeight="1" x14ac:dyDescent="0.3">
      <c r="A174" s="95" t="s">
        <v>64</v>
      </c>
      <c r="B174" s="179">
        <f>+'Niv1Pub  '!B175+'Niv1Privé '!B177</f>
        <v>13563</v>
      </c>
      <c r="C174" s="179">
        <f>+'Niv1Pub  '!C175+'Niv1Privé '!C177</f>
        <v>7137</v>
      </c>
      <c r="D174" s="179">
        <f>+'Niv1Pub  '!D175+'Niv1Privé '!D177</f>
        <v>5337</v>
      </c>
      <c r="E174" s="179">
        <f>+'Niv1Pub  '!E175+'Niv1Privé '!E177</f>
        <v>2910</v>
      </c>
      <c r="F174" s="179">
        <f>+'Niv1Pub  '!F175+'Niv1Privé '!F177</f>
        <v>2912</v>
      </c>
      <c r="G174" s="179">
        <f>+'Niv1Pub  '!G175+'Niv1Privé '!G177</f>
        <v>1576</v>
      </c>
      <c r="H174" s="179">
        <f>+'Niv1Pub  '!H175+'Niv1Privé '!H177</f>
        <v>1626</v>
      </c>
      <c r="I174" s="179">
        <f>+'Niv1Pub  '!I175+'Niv1Privé '!I177</f>
        <v>813</v>
      </c>
      <c r="J174" s="179">
        <f>+'Niv1Pub  '!J175+'Niv1Privé '!J177</f>
        <v>1012</v>
      </c>
      <c r="K174" s="179">
        <f>+'Niv1Pub  '!K175+'Niv1Privé '!K177</f>
        <v>484</v>
      </c>
      <c r="L174" s="178">
        <f t="shared" si="42"/>
        <v>24450</v>
      </c>
      <c r="M174" s="178">
        <f t="shared" si="42"/>
        <v>12920</v>
      </c>
      <c r="N174" s="95" t="s">
        <v>64</v>
      </c>
      <c r="O174" s="179">
        <f>+'Niv1Pub  '!O175+'Niv1Privé '!O177</f>
        <v>4604</v>
      </c>
      <c r="P174" s="179">
        <f>+'Niv1Pub  '!P175+'Niv1Privé '!P177</f>
        <v>2441</v>
      </c>
      <c r="Q174" s="179">
        <f>+'Niv1Pub  '!Q175+'Niv1Privé '!Q177</f>
        <v>815</v>
      </c>
      <c r="R174" s="179">
        <f>+'Niv1Pub  '!R175+'Niv1Privé '!R177</f>
        <v>431</v>
      </c>
      <c r="S174" s="179">
        <f>+'Niv1Pub  '!S175+'Niv1Privé '!S177</f>
        <v>478</v>
      </c>
      <c r="T174" s="179">
        <f>+'Niv1Pub  '!T175+'Niv1Privé '!T177</f>
        <v>280</v>
      </c>
      <c r="U174" s="179">
        <f>+'Niv1Pub  '!U175+'Niv1Privé '!U177</f>
        <v>254</v>
      </c>
      <c r="V174" s="179">
        <f>+'Niv1Pub  '!V175+'Niv1Privé '!V177</f>
        <v>120</v>
      </c>
      <c r="W174" s="179">
        <f>+'Niv1Pub  '!W175+'Niv1Privé '!W177</f>
        <v>112</v>
      </c>
      <c r="X174" s="179">
        <f>+'Niv1Pub  '!X175+'Niv1Privé '!X177</f>
        <v>61</v>
      </c>
      <c r="Y174" s="178">
        <f t="shared" si="41"/>
        <v>6263</v>
      </c>
      <c r="Z174" s="178">
        <f t="shared" si="41"/>
        <v>3333</v>
      </c>
      <c r="AA174" s="95" t="s">
        <v>64</v>
      </c>
      <c r="AB174" s="95"/>
      <c r="AC174" s="95"/>
      <c r="AD174" s="95"/>
      <c r="AE174" s="95"/>
      <c r="AF174" s="95"/>
      <c r="AG174" s="95"/>
      <c r="AH174" s="179">
        <f>+'Niv1Pub  '!AH175+'Niv1Privé '!AH177</f>
        <v>387</v>
      </c>
      <c r="AI174" s="179">
        <f>+'Niv1Pub  '!AI175+'Niv1Privé '!AI177</f>
        <v>289</v>
      </c>
      <c r="AJ174" s="179">
        <f>+'Niv1Pub  '!AJ175+'Niv1Privé '!AJ177</f>
        <v>98</v>
      </c>
      <c r="AK174" s="179">
        <f>+'Niv1Pub  '!AK175+'Niv1Privé '!AK177</f>
        <v>224</v>
      </c>
      <c r="AL174" s="179">
        <f>+'Niv1Pub  '!AL175+'Niv1Privé '!AL177</f>
        <v>168</v>
      </c>
      <c r="AM174" s="179">
        <f>+'Niv1Pub  '!AM175+'Niv1Privé '!AM177</f>
        <v>43</v>
      </c>
      <c r="AN174" s="179">
        <f>+'Niv1Pub  '!AN175+'Niv1Privé '!AN177</f>
        <v>50</v>
      </c>
      <c r="AO174" s="179">
        <f>+'Niv1Pub  '!AO175+'Niv1Privé '!AO177</f>
        <v>485</v>
      </c>
      <c r="AP174" s="179">
        <f>+'Niv1Pub  '!AP175+'Niv1Privé '!AP177</f>
        <v>19</v>
      </c>
      <c r="AQ174" s="179">
        <f>+'Niv1Pub  '!AQ175+'Niv1Privé '!AQ177</f>
        <v>200</v>
      </c>
      <c r="AR174" s="179">
        <f>+'Niv1Pub  '!AR175+'Niv1Privé '!AR177</f>
        <v>200</v>
      </c>
      <c r="AS174" s="179">
        <f>+'Niv1Pub  '!AS175+'Niv1Privé '!AS177</f>
        <v>0</v>
      </c>
    </row>
    <row r="175" spans="1:45" ht="13.5" customHeight="1" x14ac:dyDescent="0.3">
      <c r="A175" s="95" t="s">
        <v>65</v>
      </c>
      <c r="B175" s="179">
        <f>+'Niv1Pub  '!B176+'Niv1Privé '!B178</f>
        <v>9130</v>
      </c>
      <c r="C175" s="179">
        <f>+'Niv1Pub  '!C176+'Niv1Privé '!C178</f>
        <v>4490</v>
      </c>
      <c r="D175" s="179">
        <f>+'Niv1Pub  '!D176+'Niv1Privé '!D178</f>
        <v>3661</v>
      </c>
      <c r="E175" s="179">
        <f>+'Niv1Pub  '!E176+'Niv1Privé '!E178</f>
        <v>1750</v>
      </c>
      <c r="F175" s="179">
        <f>+'Niv1Pub  '!F176+'Niv1Privé '!F178</f>
        <v>2273</v>
      </c>
      <c r="G175" s="179">
        <f>+'Niv1Pub  '!G176+'Niv1Privé '!G178</f>
        <v>1140</v>
      </c>
      <c r="H175" s="179">
        <f>+'Niv1Pub  '!H176+'Niv1Privé '!H178</f>
        <v>1313</v>
      </c>
      <c r="I175" s="179">
        <f>+'Niv1Pub  '!I176+'Niv1Privé '!I178</f>
        <v>638</v>
      </c>
      <c r="J175" s="179">
        <f>+'Niv1Pub  '!J176+'Niv1Privé '!J178</f>
        <v>847</v>
      </c>
      <c r="K175" s="179">
        <f>+'Niv1Pub  '!K176+'Niv1Privé '!K178</f>
        <v>403</v>
      </c>
      <c r="L175" s="178">
        <f t="shared" si="42"/>
        <v>17224</v>
      </c>
      <c r="M175" s="178">
        <f t="shared" si="42"/>
        <v>8421</v>
      </c>
      <c r="N175" s="95" t="s">
        <v>65</v>
      </c>
      <c r="O175" s="179">
        <f>+'Niv1Pub  '!O176+'Niv1Privé '!O178</f>
        <v>3410</v>
      </c>
      <c r="P175" s="179">
        <f>+'Niv1Pub  '!P176+'Niv1Privé '!P178</f>
        <v>1600</v>
      </c>
      <c r="Q175" s="179">
        <f>+'Niv1Pub  '!Q176+'Niv1Privé '!Q178</f>
        <v>748</v>
      </c>
      <c r="R175" s="179">
        <f>+'Niv1Pub  '!R176+'Niv1Privé '!R178</f>
        <v>351</v>
      </c>
      <c r="S175" s="179">
        <f>+'Niv1Pub  '!S176+'Niv1Privé '!S178</f>
        <v>615</v>
      </c>
      <c r="T175" s="179">
        <f>+'Niv1Pub  '!T176+'Niv1Privé '!T178</f>
        <v>299</v>
      </c>
      <c r="U175" s="179">
        <f>+'Niv1Pub  '!U176+'Niv1Privé '!U178</f>
        <v>255</v>
      </c>
      <c r="V175" s="179">
        <f>+'Niv1Pub  '!V176+'Niv1Privé '!V178</f>
        <v>134</v>
      </c>
      <c r="W175" s="179">
        <f>+'Niv1Pub  '!W176+'Niv1Privé '!W178</f>
        <v>132</v>
      </c>
      <c r="X175" s="179">
        <f>+'Niv1Pub  '!X176+'Niv1Privé '!X178</f>
        <v>56</v>
      </c>
      <c r="Y175" s="178">
        <f t="shared" si="41"/>
        <v>5160</v>
      </c>
      <c r="Z175" s="178">
        <f t="shared" si="41"/>
        <v>2440</v>
      </c>
      <c r="AA175" s="95" t="s">
        <v>65</v>
      </c>
      <c r="AB175" s="95"/>
      <c r="AC175" s="95"/>
      <c r="AD175" s="95"/>
      <c r="AE175" s="95"/>
      <c r="AF175" s="95"/>
      <c r="AG175" s="95"/>
      <c r="AH175" s="179">
        <f>+'Niv1Pub  '!AH176+'Niv1Privé '!AH178</f>
        <v>332</v>
      </c>
      <c r="AI175" s="179">
        <f>+'Niv1Pub  '!AI176+'Niv1Privé '!AI178</f>
        <v>263</v>
      </c>
      <c r="AJ175" s="179">
        <f>+'Niv1Pub  '!AJ176+'Niv1Privé '!AJ178</f>
        <v>69</v>
      </c>
      <c r="AK175" s="179">
        <f>+'Niv1Pub  '!AK176+'Niv1Privé '!AK178</f>
        <v>169</v>
      </c>
      <c r="AL175" s="179">
        <f>+'Niv1Pub  '!AL176+'Niv1Privé '!AL178</f>
        <v>17</v>
      </c>
      <c r="AM175" s="179">
        <f>+'Niv1Pub  '!AM176+'Niv1Privé '!AM178</f>
        <v>124</v>
      </c>
      <c r="AN175" s="179">
        <f>+'Niv1Pub  '!AN176+'Niv1Privé '!AN178</f>
        <v>73</v>
      </c>
      <c r="AO175" s="179">
        <f>+'Niv1Pub  '!AO176+'Niv1Privé '!AO178</f>
        <v>383</v>
      </c>
      <c r="AP175" s="179">
        <f>+'Niv1Pub  '!AP176+'Niv1Privé '!AP178</f>
        <v>29</v>
      </c>
      <c r="AQ175" s="179">
        <f>+'Niv1Pub  '!AQ176+'Niv1Privé '!AQ178</f>
        <v>178</v>
      </c>
      <c r="AR175" s="179">
        <f>+'Niv1Pub  '!AR176+'Niv1Privé '!AR178</f>
        <v>136</v>
      </c>
      <c r="AS175" s="179">
        <f>+'Niv1Pub  '!AS176+'Niv1Privé '!AS178</f>
        <v>42</v>
      </c>
    </row>
    <row r="176" spans="1:45" ht="13.5" customHeight="1" x14ac:dyDescent="0.3">
      <c r="A176" s="95" t="s">
        <v>66</v>
      </c>
      <c r="B176" s="179">
        <f>+'Niv1Pub  '!B177+'Niv1Privé '!B179</f>
        <v>18443</v>
      </c>
      <c r="C176" s="179">
        <f>+'Niv1Pub  '!C177+'Niv1Privé '!C179</f>
        <v>9247</v>
      </c>
      <c r="D176" s="179">
        <f>+'Niv1Pub  '!D177+'Niv1Privé '!D179</f>
        <v>7365</v>
      </c>
      <c r="E176" s="179">
        <f>+'Niv1Pub  '!E177+'Niv1Privé '!E179</f>
        <v>3675</v>
      </c>
      <c r="F176" s="179">
        <f>+'Niv1Pub  '!F177+'Niv1Privé '!F179</f>
        <v>4909</v>
      </c>
      <c r="G176" s="179">
        <f>+'Niv1Pub  '!G177+'Niv1Privé '!G179</f>
        <v>2379</v>
      </c>
      <c r="H176" s="179">
        <f>+'Niv1Pub  '!H177+'Niv1Privé '!H179</f>
        <v>2725</v>
      </c>
      <c r="I176" s="179">
        <f>+'Niv1Pub  '!I177+'Niv1Privé '!I179</f>
        <v>1365</v>
      </c>
      <c r="J176" s="179">
        <f>+'Niv1Pub  '!J177+'Niv1Privé '!J179</f>
        <v>1826</v>
      </c>
      <c r="K176" s="179">
        <f>+'Niv1Pub  '!K177+'Niv1Privé '!K179</f>
        <v>880</v>
      </c>
      <c r="L176" s="178">
        <f t="shared" si="42"/>
        <v>35268</v>
      </c>
      <c r="M176" s="178">
        <f t="shared" si="42"/>
        <v>17546</v>
      </c>
      <c r="N176" s="95" t="s">
        <v>66</v>
      </c>
      <c r="O176" s="179">
        <f>+'Niv1Pub  '!O177+'Niv1Privé '!O179</f>
        <v>7804</v>
      </c>
      <c r="P176" s="179">
        <f>+'Niv1Pub  '!P177+'Niv1Privé '!P179</f>
        <v>3827</v>
      </c>
      <c r="Q176" s="179">
        <f>+'Niv1Pub  '!Q177+'Niv1Privé '!Q179</f>
        <v>1795</v>
      </c>
      <c r="R176" s="179">
        <f>+'Niv1Pub  '!R177+'Niv1Privé '!R179</f>
        <v>860</v>
      </c>
      <c r="S176" s="179">
        <f>+'Niv1Pub  '!S177+'Niv1Privé '!S179</f>
        <v>1425</v>
      </c>
      <c r="T176" s="179">
        <f>+'Niv1Pub  '!T177+'Niv1Privé '!T179</f>
        <v>721</v>
      </c>
      <c r="U176" s="179">
        <f>+'Niv1Pub  '!U177+'Niv1Privé '!U179</f>
        <v>665</v>
      </c>
      <c r="V176" s="179">
        <f>+'Niv1Pub  '!V177+'Niv1Privé '!V179</f>
        <v>356</v>
      </c>
      <c r="W176" s="179">
        <f>+'Niv1Pub  '!W177+'Niv1Privé '!W179</f>
        <v>385</v>
      </c>
      <c r="X176" s="179">
        <f>+'Niv1Pub  '!X177+'Niv1Privé '!X179</f>
        <v>193</v>
      </c>
      <c r="Y176" s="178">
        <f t="shared" si="41"/>
        <v>12074</v>
      </c>
      <c r="Z176" s="178">
        <f t="shared" si="41"/>
        <v>5957</v>
      </c>
      <c r="AA176" s="95" t="s">
        <v>66</v>
      </c>
      <c r="AB176" s="95"/>
      <c r="AC176" s="95"/>
      <c r="AD176" s="95"/>
      <c r="AE176" s="95"/>
      <c r="AF176" s="95"/>
      <c r="AG176" s="95"/>
      <c r="AH176" s="179">
        <f>+'Niv1Pub  '!AH177+'Niv1Privé '!AH179</f>
        <v>507</v>
      </c>
      <c r="AI176" s="179">
        <f>+'Niv1Pub  '!AI177+'Niv1Privé '!AI179</f>
        <v>476</v>
      </c>
      <c r="AJ176" s="179">
        <f>+'Niv1Pub  '!AJ177+'Niv1Privé '!AJ179</f>
        <v>31</v>
      </c>
      <c r="AK176" s="179">
        <f>+'Niv1Pub  '!AK177+'Niv1Privé '!AK179</f>
        <v>379</v>
      </c>
      <c r="AL176" s="179">
        <f>+'Niv1Pub  '!AL177+'Niv1Privé '!AL179</f>
        <v>177</v>
      </c>
      <c r="AM176" s="179">
        <f>+'Niv1Pub  '!AM177+'Niv1Privé '!AM179</f>
        <v>5</v>
      </c>
      <c r="AN176" s="179">
        <f>+'Niv1Pub  '!AN177+'Niv1Privé '!AN179</f>
        <v>130</v>
      </c>
      <c r="AO176" s="179">
        <f>+'Niv1Pub  '!AO177+'Niv1Privé '!AO179</f>
        <v>691</v>
      </c>
      <c r="AP176" s="179">
        <f>+'Niv1Pub  '!AP177+'Niv1Privé '!AP179</f>
        <v>75</v>
      </c>
      <c r="AQ176" s="179">
        <f>+'Niv1Pub  '!AQ177+'Niv1Privé '!AQ179</f>
        <v>209</v>
      </c>
      <c r="AR176" s="179">
        <f>+'Niv1Pub  '!AR177+'Niv1Privé '!AR179</f>
        <v>187</v>
      </c>
      <c r="AS176" s="179">
        <f>+'Niv1Pub  '!AS177+'Niv1Privé '!AS179</f>
        <v>22</v>
      </c>
    </row>
    <row r="177" spans="1:45" ht="13.5" customHeight="1" x14ac:dyDescent="0.3">
      <c r="A177" s="95" t="s">
        <v>67</v>
      </c>
      <c r="B177" s="179">
        <f>+'Niv1Pub  '!B178+'Niv1Privé '!B180</f>
        <v>6403</v>
      </c>
      <c r="C177" s="179">
        <f>+'Niv1Pub  '!C178+'Niv1Privé '!C180</f>
        <v>3179</v>
      </c>
      <c r="D177" s="179">
        <f>+'Niv1Pub  '!D178+'Niv1Privé '!D180</f>
        <v>2752</v>
      </c>
      <c r="E177" s="179">
        <f>+'Niv1Pub  '!E178+'Niv1Privé '!E180</f>
        <v>1416</v>
      </c>
      <c r="F177" s="179">
        <f>+'Niv1Pub  '!F178+'Niv1Privé '!F180</f>
        <v>1966</v>
      </c>
      <c r="G177" s="179">
        <f>+'Niv1Pub  '!G178+'Niv1Privé '!G180</f>
        <v>986</v>
      </c>
      <c r="H177" s="179">
        <f>+'Niv1Pub  '!H178+'Niv1Privé '!H180</f>
        <v>1061</v>
      </c>
      <c r="I177" s="179">
        <f>+'Niv1Pub  '!I178+'Niv1Privé '!I180</f>
        <v>543</v>
      </c>
      <c r="J177" s="179">
        <f>+'Niv1Pub  '!J178+'Niv1Privé '!J180</f>
        <v>708</v>
      </c>
      <c r="K177" s="179">
        <f>+'Niv1Pub  '!K178+'Niv1Privé '!K180</f>
        <v>383</v>
      </c>
      <c r="L177" s="178">
        <f t="shared" si="42"/>
        <v>12890</v>
      </c>
      <c r="M177" s="178">
        <f t="shared" si="42"/>
        <v>6507</v>
      </c>
      <c r="N177" s="95" t="s">
        <v>67</v>
      </c>
      <c r="O177" s="179">
        <f>+'Niv1Pub  '!O178+'Niv1Privé '!O180</f>
        <v>2054</v>
      </c>
      <c r="P177" s="179">
        <f>+'Niv1Pub  '!P178+'Niv1Privé '!P180</f>
        <v>976</v>
      </c>
      <c r="Q177" s="179">
        <f>+'Niv1Pub  '!Q178+'Niv1Privé '!Q180</f>
        <v>702</v>
      </c>
      <c r="R177" s="179">
        <f>+'Niv1Pub  '!R178+'Niv1Privé '!R180</f>
        <v>346</v>
      </c>
      <c r="S177" s="179">
        <f>+'Niv1Pub  '!S178+'Niv1Privé '!S180</f>
        <v>524</v>
      </c>
      <c r="T177" s="179">
        <f>+'Niv1Pub  '!T178+'Niv1Privé '!T180</f>
        <v>274</v>
      </c>
      <c r="U177" s="179">
        <f>+'Niv1Pub  '!U178+'Niv1Privé '!U180</f>
        <v>200</v>
      </c>
      <c r="V177" s="179">
        <f>+'Niv1Pub  '!V178+'Niv1Privé '!V180</f>
        <v>108</v>
      </c>
      <c r="W177" s="179">
        <f>+'Niv1Pub  '!W178+'Niv1Privé '!W180</f>
        <v>136</v>
      </c>
      <c r="X177" s="179">
        <f>+'Niv1Pub  '!X178+'Niv1Privé '!X180</f>
        <v>71</v>
      </c>
      <c r="Y177" s="178">
        <f t="shared" si="41"/>
        <v>3616</v>
      </c>
      <c r="Z177" s="178">
        <f t="shared" si="41"/>
        <v>1775</v>
      </c>
      <c r="AA177" s="95" t="s">
        <v>67</v>
      </c>
      <c r="AB177" s="95"/>
      <c r="AC177" s="95"/>
      <c r="AD177" s="95"/>
      <c r="AE177" s="95"/>
      <c r="AF177" s="95"/>
      <c r="AG177" s="95"/>
      <c r="AH177" s="179">
        <f>+'Niv1Pub  '!AH178+'Niv1Privé '!AH180</f>
        <v>218</v>
      </c>
      <c r="AI177" s="179">
        <f>+'Niv1Pub  '!AI178+'Niv1Privé '!AI180</f>
        <v>194</v>
      </c>
      <c r="AJ177" s="179">
        <f>+'Niv1Pub  '!AJ178+'Niv1Privé '!AJ180</f>
        <v>24</v>
      </c>
      <c r="AK177" s="179">
        <f>+'Niv1Pub  '!AK178+'Niv1Privé '!AK180</f>
        <v>149</v>
      </c>
      <c r="AL177" s="179">
        <f>+'Niv1Pub  '!AL178+'Niv1Privé '!AL180</f>
        <v>89</v>
      </c>
      <c r="AM177" s="179">
        <f>+'Niv1Pub  '!AM178+'Niv1Privé '!AM180</f>
        <v>3</v>
      </c>
      <c r="AN177" s="179">
        <f>+'Niv1Pub  '!AN178+'Niv1Privé '!AN180</f>
        <v>41</v>
      </c>
      <c r="AO177" s="179">
        <f>+'Niv1Pub  '!AO178+'Niv1Privé '!AO180</f>
        <v>282</v>
      </c>
      <c r="AP177" s="179">
        <f>+'Niv1Pub  '!AP178+'Niv1Privé '!AP180</f>
        <v>18</v>
      </c>
      <c r="AQ177" s="179">
        <f>+'Niv1Pub  '!AQ178+'Niv1Privé '!AQ180</f>
        <v>109</v>
      </c>
      <c r="AR177" s="179">
        <f>+'Niv1Pub  '!AR178+'Niv1Privé '!AR180</f>
        <v>81</v>
      </c>
      <c r="AS177" s="179">
        <f>+'Niv1Pub  '!AS178+'Niv1Privé '!AS180</f>
        <v>28</v>
      </c>
    </row>
    <row r="178" spans="1:45" ht="13.5" customHeight="1" x14ac:dyDescent="0.3">
      <c r="A178" s="95" t="s">
        <v>68</v>
      </c>
      <c r="B178" s="179">
        <f>+'Niv1Pub  '!B179+'Niv1Privé '!B181</f>
        <v>5056</v>
      </c>
      <c r="C178" s="179">
        <f>+'Niv1Pub  '!C179+'Niv1Privé '!C181</f>
        <v>1926</v>
      </c>
      <c r="D178" s="179">
        <f>+'Niv1Pub  '!D179+'Niv1Privé '!D181</f>
        <v>1320</v>
      </c>
      <c r="E178" s="179">
        <f>+'Niv1Pub  '!E179+'Niv1Privé '!E181</f>
        <v>683</v>
      </c>
      <c r="F178" s="179">
        <f>+'Niv1Pub  '!F179+'Niv1Privé '!F181</f>
        <v>851</v>
      </c>
      <c r="G178" s="179">
        <f>+'Niv1Pub  '!G179+'Niv1Privé '!G181</f>
        <v>435</v>
      </c>
      <c r="H178" s="179">
        <f>+'Niv1Pub  '!H179+'Niv1Privé '!H181</f>
        <v>477</v>
      </c>
      <c r="I178" s="179">
        <f>+'Niv1Pub  '!I179+'Niv1Privé '!I181</f>
        <v>261</v>
      </c>
      <c r="J178" s="179">
        <f>+'Niv1Pub  '!J179+'Niv1Privé '!J181</f>
        <v>304</v>
      </c>
      <c r="K178" s="179">
        <f>+'Niv1Pub  '!K179+'Niv1Privé '!K181</f>
        <v>140</v>
      </c>
      <c r="L178" s="178">
        <f t="shared" si="42"/>
        <v>8008</v>
      </c>
      <c r="M178" s="178">
        <f t="shared" si="42"/>
        <v>3445</v>
      </c>
      <c r="N178" s="95" t="s">
        <v>68</v>
      </c>
      <c r="O178" s="179">
        <f>+'Niv1Pub  '!O179+'Niv1Privé '!O181</f>
        <v>1741</v>
      </c>
      <c r="P178" s="179">
        <f>+'Niv1Pub  '!P179+'Niv1Privé '!P181</f>
        <v>917</v>
      </c>
      <c r="Q178" s="179">
        <f>+'Niv1Pub  '!Q179+'Niv1Privé '!Q181</f>
        <v>223</v>
      </c>
      <c r="R178" s="179">
        <f>+'Niv1Pub  '!R179+'Niv1Privé '!R181</f>
        <v>117</v>
      </c>
      <c r="S178" s="179">
        <f>+'Niv1Pub  '!S179+'Niv1Privé '!S181</f>
        <v>195</v>
      </c>
      <c r="T178" s="179">
        <f>+'Niv1Pub  '!T179+'Niv1Privé '!T181</f>
        <v>111</v>
      </c>
      <c r="U178" s="179">
        <f>+'Niv1Pub  '!U179+'Niv1Privé '!U181</f>
        <v>67</v>
      </c>
      <c r="V178" s="179">
        <f>+'Niv1Pub  '!V179+'Niv1Privé '!V181</f>
        <v>48</v>
      </c>
      <c r="W178" s="179">
        <f>+'Niv1Pub  '!W179+'Niv1Privé '!W181</f>
        <v>83</v>
      </c>
      <c r="X178" s="179">
        <f>+'Niv1Pub  '!X179+'Niv1Privé '!X181</f>
        <v>40</v>
      </c>
      <c r="Y178" s="178">
        <f t="shared" si="41"/>
        <v>2309</v>
      </c>
      <c r="Z178" s="178">
        <f t="shared" si="41"/>
        <v>1233</v>
      </c>
      <c r="AA178" s="95" t="s">
        <v>68</v>
      </c>
      <c r="AB178" s="95"/>
      <c r="AC178" s="95"/>
      <c r="AD178" s="95"/>
      <c r="AE178" s="95"/>
      <c r="AF178" s="95"/>
      <c r="AG178" s="95"/>
      <c r="AH178" s="179">
        <f>+'Niv1Pub  '!AH179+'Niv1Privé '!AH181</f>
        <v>125</v>
      </c>
      <c r="AI178" s="179">
        <f>+'Niv1Pub  '!AI179+'Niv1Privé '!AI181</f>
        <v>109</v>
      </c>
      <c r="AJ178" s="179">
        <f>+'Niv1Pub  '!AJ179+'Niv1Privé '!AJ181</f>
        <v>16</v>
      </c>
      <c r="AK178" s="179">
        <f>+'Niv1Pub  '!AK179+'Niv1Privé '!AK181</f>
        <v>80</v>
      </c>
      <c r="AL178" s="179">
        <f>+'Niv1Pub  '!AL179+'Niv1Privé '!AL181</f>
        <v>4</v>
      </c>
      <c r="AM178" s="179">
        <f>+'Niv1Pub  '!AM179+'Niv1Privé '!AM181</f>
        <v>10</v>
      </c>
      <c r="AN178" s="179">
        <f>+'Niv1Pub  '!AN179+'Niv1Privé '!AN181</f>
        <v>28</v>
      </c>
      <c r="AO178" s="179">
        <f>+'Niv1Pub  '!AO179+'Niv1Privé '!AO181</f>
        <v>122</v>
      </c>
      <c r="AP178" s="179">
        <f>+'Niv1Pub  '!AP179+'Niv1Privé '!AP181</f>
        <v>11</v>
      </c>
      <c r="AQ178" s="179">
        <f>+'Niv1Pub  '!AQ179+'Niv1Privé '!AQ181</f>
        <v>88</v>
      </c>
      <c r="AR178" s="179">
        <f>+'Niv1Pub  '!AR179+'Niv1Privé '!AR181</f>
        <v>57</v>
      </c>
      <c r="AS178" s="179">
        <f>+'Niv1Pub  '!AS179+'Niv1Privé '!AS181</f>
        <v>31</v>
      </c>
    </row>
    <row r="179" spans="1:45" ht="13.5" customHeight="1" x14ac:dyDescent="0.3">
      <c r="A179" s="95" t="s">
        <v>69</v>
      </c>
      <c r="B179" s="179">
        <f>+'Niv1Pub  '!B180+'Niv1Privé '!B182</f>
        <v>6213</v>
      </c>
      <c r="C179" s="179">
        <f>+'Niv1Pub  '!C180+'Niv1Privé '!C182</f>
        <v>3161</v>
      </c>
      <c r="D179" s="179">
        <f>+'Niv1Pub  '!D180+'Niv1Privé '!D182</f>
        <v>2670</v>
      </c>
      <c r="E179" s="179">
        <f>+'Niv1Pub  '!E180+'Niv1Privé '!E182</f>
        <v>1323</v>
      </c>
      <c r="F179" s="179">
        <f>+'Niv1Pub  '!F180+'Niv1Privé '!F182</f>
        <v>1696</v>
      </c>
      <c r="G179" s="179">
        <f>+'Niv1Pub  '!G180+'Niv1Privé '!G182</f>
        <v>869</v>
      </c>
      <c r="H179" s="179">
        <f>+'Niv1Pub  '!H180+'Niv1Privé '!H182</f>
        <v>937</v>
      </c>
      <c r="I179" s="179">
        <f>+'Niv1Pub  '!I180+'Niv1Privé '!I182</f>
        <v>440</v>
      </c>
      <c r="J179" s="179">
        <f>+'Niv1Pub  '!J180+'Niv1Privé '!J182</f>
        <v>566</v>
      </c>
      <c r="K179" s="179">
        <f>+'Niv1Pub  '!K180+'Niv1Privé '!K182</f>
        <v>250</v>
      </c>
      <c r="L179" s="178">
        <f t="shared" si="42"/>
        <v>12082</v>
      </c>
      <c r="M179" s="178">
        <f t="shared" si="42"/>
        <v>6043</v>
      </c>
      <c r="N179" s="95" t="s">
        <v>69</v>
      </c>
      <c r="O179" s="179">
        <f>+'Niv1Pub  '!O180+'Niv1Privé '!O182</f>
        <v>2232</v>
      </c>
      <c r="P179" s="179">
        <f>+'Niv1Pub  '!P180+'Niv1Privé '!P182</f>
        <v>1135</v>
      </c>
      <c r="Q179" s="179">
        <f>+'Niv1Pub  '!Q180+'Niv1Privé '!Q182</f>
        <v>629</v>
      </c>
      <c r="R179" s="179">
        <f>+'Niv1Pub  '!R180+'Niv1Privé '!R182</f>
        <v>307</v>
      </c>
      <c r="S179" s="179">
        <f>+'Niv1Pub  '!S180+'Niv1Privé '!S182</f>
        <v>440</v>
      </c>
      <c r="T179" s="179">
        <f>+'Niv1Pub  '!T180+'Niv1Privé '!T182</f>
        <v>239</v>
      </c>
      <c r="U179" s="179">
        <f>+'Niv1Pub  '!U180+'Niv1Privé '!U182</f>
        <v>198</v>
      </c>
      <c r="V179" s="179">
        <f>+'Niv1Pub  '!V180+'Niv1Privé '!V182</f>
        <v>99</v>
      </c>
      <c r="W179" s="179">
        <f>+'Niv1Pub  '!W180+'Niv1Privé '!W182</f>
        <v>99</v>
      </c>
      <c r="X179" s="179">
        <f>+'Niv1Pub  '!X180+'Niv1Privé '!X182</f>
        <v>48</v>
      </c>
      <c r="Y179" s="178">
        <f t="shared" si="41"/>
        <v>3598</v>
      </c>
      <c r="Z179" s="178">
        <f t="shared" si="41"/>
        <v>1828</v>
      </c>
      <c r="AA179" s="95" t="s">
        <v>69</v>
      </c>
      <c r="AB179" s="95"/>
      <c r="AC179" s="95"/>
      <c r="AD179" s="95"/>
      <c r="AE179" s="95"/>
      <c r="AF179" s="95"/>
      <c r="AG179" s="95"/>
      <c r="AH179" s="179">
        <f>+'Niv1Pub  '!AH180+'Niv1Privé '!AH182</f>
        <v>201</v>
      </c>
      <c r="AI179" s="179">
        <f>+'Niv1Pub  '!AI180+'Niv1Privé '!AI182</f>
        <v>174</v>
      </c>
      <c r="AJ179" s="179">
        <f>+'Niv1Pub  '!AJ180+'Niv1Privé '!AJ182</f>
        <v>27</v>
      </c>
      <c r="AK179" s="179">
        <f>+'Niv1Pub  '!AK180+'Niv1Privé '!AK182</f>
        <v>170</v>
      </c>
      <c r="AL179" s="179">
        <f>+'Niv1Pub  '!AL180+'Niv1Privé '!AL182</f>
        <v>61</v>
      </c>
      <c r="AM179" s="179">
        <f>+'Niv1Pub  '!AM180+'Niv1Privé '!AM182</f>
        <v>14</v>
      </c>
      <c r="AN179" s="179">
        <f>+'Niv1Pub  '!AN180+'Niv1Privé '!AN182</f>
        <v>37</v>
      </c>
      <c r="AO179" s="179">
        <f>+'Niv1Pub  '!AO180+'Niv1Privé '!AO182</f>
        <v>282</v>
      </c>
      <c r="AP179" s="179">
        <f>+'Niv1Pub  '!AP180+'Niv1Privé '!AP182</f>
        <v>4</v>
      </c>
      <c r="AQ179" s="179">
        <f>+'Niv1Pub  '!AQ180+'Niv1Privé '!AQ182</f>
        <v>90</v>
      </c>
      <c r="AR179" s="179">
        <f>+'Niv1Pub  '!AR180+'Niv1Privé '!AR182</f>
        <v>79</v>
      </c>
      <c r="AS179" s="179">
        <f>+'Niv1Pub  '!AS180+'Niv1Privé '!AS182</f>
        <v>11</v>
      </c>
    </row>
    <row r="180" spans="1:45" ht="13.5" customHeight="1" x14ac:dyDescent="0.3">
      <c r="A180" s="95" t="s">
        <v>71</v>
      </c>
      <c r="B180" s="179">
        <f>+'Niv1Pub  '!B181+'Niv1Privé '!B183</f>
        <v>6911</v>
      </c>
      <c r="C180" s="179">
        <f>+'Niv1Pub  '!C181+'Niv1Privé '!C183</f>
        <v>3586</v>
      </c>
      <c r="D180" s="179">
        <f>+'Niv1Pub  '!D181+'Niv1Privé '!D183</f>
        <v>2926</v>
      </c>
      <c r="E180" s="179">
        <f>+'Niv1Pub  '!E181+'Niv1Privé '!E183</f>
        <v>1498</v>
      </c>
      <c r="F180" s="179">
        <f>+'Niv1Pub  '!F181+'Niv1Privé '!F183</f>
        <v>2022</v>
      </c>
      <c r="G180" s="179">
        <f>+'Niv1Pub  '!G181+'Niv1Privé '!G183</f>
        <v>1078</v>
      </c>
      <c r="H180" s="179">
        <f>+'Niv1Pub  '!H181+'Niv1Privé '!H183</f>
        <v>1233</v>
      </c>
      <c r="I180" s="179">
        <f>+'Niv1Pub  '!I181+'Niv1Privé '!I183</f>
        <v>661</v>
      </c>
      <c r="J180" s="179">
        <f>+'Niv1Pub  '!J181+'Niv1Privé '!J183</f>
        <v>726</v>
      </c>
      <c r="K180" s="179">
        <f>+'Niv1Pub  '!K181+'Niv1Privé '!K183</f>
        <v>413</v>
      </c>
      <c r="L180" s="178">
        <f t="shared" si="42"/>
        <v>13818</v>
      </c>
      <c r="M180" s="178">
        <f t="shared" si="42"/>
        <v>7236</v>
      </c>
      <c r="N180" s="95" t="s">
        <v>71</v>
      </c>
      <c r="O180" s="179">
        <f>+'Niv1Pub  '!O181+'Niv1Privé '!O183</f>
        <v>2037</v>
      </c>
      <c r="P180" s="179">
        <f>+'Niv1Pub  '!P181+'Niv1Privé '!P183</f>
        <v>1010</v>
      </c>
      <c r="Q180" s="179">
        <f>+'Niv1Pub  '!Q181+'Niv1Privé '!Q183</f>
        <v>610</v>
      </c>
      <c r="R180" s="179">
        <f>+'Niv1Pub  '!R181+'Niv1Privé '!R183</f>
        <v>327</v>
      </c>
      <c r="S180" s="179">
        <f>+'Niv1Pub  '!S181+'Niv1Privé '!S183</f>
        <v>400</v>
      </c>
      <c r="T180" s="179">
        <f>+'Niv1Pub  '!T181+'Niv1Privé '!T183</f>
        <v>221</v>
      </c>
      <c r="U180" s="179">
        <f>+'Niv1Pub  '!U181+'Niv1Privé '!U183</f>
        <v>212</v>
      </c>
      <c r="V180" s="179">
        <f>+'Niv1Pub  '!V181+'Niv1Privé '!V183</f>
        <v>115</v>
      </c>
      <c r="W180" s="179">
        <f>+'Niv1Pub  '!W181+'Niv1Privé '!W183</f>
        <v>112</v>
      </c>
      <c r="X180" s="179">
        <f>+'Niv1Pub  '!X181+'Niv1Privé '!X183</f>
        <v>65</v>
      </c>
      <c r="Y180" s="178">
        <f t="shared" si="41"/>
        <v>3371</v>
      </c>
      <c r="Z180" s="178">
        <f t="shared" si="41"/>
        <v>1738</v>
      </c>
      <c r="AA180" s="95" t="s">
        <v>71</v>
      </c>
      <c r="AB180" s="95"/>
      <c r="AC180" s="95"/>
      <c r="AD180" s="95"/>
      <c r="AE180" s="95"/>
      <c r="AF180" s="95"/>
      <c r="AG180" s="95"/>
      <c r="AH180" s="179">
        <f>+'Niv1Pub  '!AH181+'Niv1Privé '!AH183</f>
        <v>262</v>
      </c>
      <c r="AI180" s="179">
        <f>+'Niv1Pub  '!AI181+'Niv1Privé '!AI183</f>
        <v>234</v>
      </c>
      <c r="AJ180" s="179">
        <f>+'Niv1Pub  '!AJ181+'Niv1Privé '!AJ183</f>
        <v>28</v>
      </c>
      <c r="AK180" s="179">
        <f>+'Niv1Pub  '!AK181+'Niv1Privé '!AK183</f>
        <v>153</v>
      </c>
      <c r="AL180" s="179">
        <f>+'Niv1Pub  '!AL181+'Niv1Privé '!AL183</f>
        <v>5</v>
      </c>
      <c r="AM180" s="179">
        <f>+'Niv1Pub  '!AM181+'Niv1Privé '!AM183</f>
        <v>67</v>
      </c>
      <c r="AN180" s="179">
        <f>+'Niv1Pub  '!AN181+'Niv1Privé '!AN183</f>
        <v>138</v>
      </c>
      <c r="AO180" s="179">
        <f>+'Niv1Pub  '!AO181+'Niv1Privé '!AO183</f>
        <v>363</v>
      </c>
      <c r="AP180" s="179">
        <f>+'Niv1Pub  '!AP181+'Niv1Privé '!AP183</f>
        <v>24</v>
      </c>
      <c r="AQ180" s="179">
        <f>+'Niv1Pub  '!AQ181+'Niv1Privé '!AQ183</f>
        <v>157</v>
      </c>
      <c r="AR180" s="179">
        <f>+'Niv1Pub  '!AR181+'Niv1Privé '!AR183</f>
        <v>103</v>
      </c>
      <c r="AS180" s="179">
        <f>+'Niv1Pub  '!AS181+'Niv1Privé '!AS183</f>
        <v>54</v>
      </c>
    </row>
    <row r="181" spans="1:45" ht="13.5" customHeight="1" x14ac:dyDescent="0.3">
      <c r="A181" s="95" t="s">
        <v>72</v>
      </c>
      <c r="B181" s="179">
        <f>+'Niv1Pub  '!B182+'Niv1Privé '!B184</f>
        <v>6065</v>
      </c>
      <c r="C181" s="179">
        <f>+'Niv1Pub  '!C182+'Niv1Privé '!C184</f>
        <v>3023</v>
      </c>
      <c r="D181" s="179">
        <f>+'Niv1Pub  '!D182+'Niv1Privé '!D184</f>
        <v>3857</v>
      </c>
      <c r="E181" s="179">
        <f>+'Niv1Pub  '!E182+'Niv1Privé '!E184</f>
        <v>1908</v>
      </c>
      <c r="F181" s="179">
        <f>+'Niv1Pub  '!F182+'Niv1Privé '!F184</f>
        <v>3125</v>
      </c>
      <c r="G181" s="179">
        <f>+'Niv1Pub  '!G182+'Niv1Privé '!G184</f>
        <v>1632</v>
      </c>
      <c r="H181" s="179">
        <f>+'Niv1Pub  '!H182+'Niv1Privé '!H184</f>
        <v>2368</v>
      </c>
      <c r="I181" s="179">
        <f>+'Niv1Pub  '!I182+'Niv1Privé '!I184</f>
        <v>1180</v>
      </c>
      <c r="J181" s="179">
        <f>+'Niv1Pub  '!J182+'Niv1Privé '!J184</f>
        <v>1666</v>
      </c>
      <c r="K181" s="179">
        <f>+'Niv1Pub  '!K182+'Niv1Privé '!K184</f>
        <v>869</v>
      </c>
      <c r="L181" s="178">
        <f t="shared" si="42"/>
        <v>17081</v>
      </c>
      <c r="M181" s="178">
        <f t="shared" si="42"/>
        <v>8612</v>
      </c>
      <c r="N181" s="95" t="s">
        <v>72</v>
      </c>
      <c r="O181" s="179">
        <f>+'Niv1Pub  '!O182+'Niv1Privé '!O184</f>
        <v>1890</v>
      </c>
      <c r="P181" s="179">
        <f>+'Niv1Pub  '!P182+'Niv1Privé '!P184</f>
        <v>918</v>
      </c>
      <c r="Q181" s="179">
        <f>+'Niv1Pub  '!Q182+'Niv1Privé '!Q184</f>
        <v>876</v>
      </c>
      <c r="R181" s="179">
        <f>+'Niv1Pub  '!R182+'Niv1Privé '!R184</f>
        <v>410</v>
      </c>
      <c r="S181" s="179">
        <f>+'Niv1Pub  '!S182+'Niv1Privé '!S184</f>
        <v>787</v>
      </c>
      <c r="T181" s="179">
        <f>+'Niv1Pub  '!T182+'Niv1Privé '!T184</f>
        <v>401</v>
      </c>
      <c r="U181" s="179">
        <f>+'Niv1Pub  '!U182+'Niv1Privé '!U184</f>
        <v>438</v>
      </c>
      <c r="V181" s="179">
        <f>+'Niv1Pub  '!V182+'Niv1Privé '!V184</f>
        <v>223</v>
      </c>
      <c r="W181" s="179">
        <f>+'Niv1Pub  '!W182+'Niv1Privé '!W184</f>
        <v>281</v>
      </c>
      <c r="X181" s="179">
        <f>+'Niv1Pub  '!X182+'Niv1Privé '!X184</f>
        <v>150</v>
      </c>
      <c r="Y181" s="178">
        <f t="shared" si="41"/>
        <v>4272</v>
      </c>
      <c r="Z181" s="178">
        <f t="shared" si="41"/>
        <v>2102</v>
      </c>
      <c r="AA181" s="95" t="s">
        <v>72</v>
      </c>
      <c r="AB181" s="95"/>
      <c r="AC181" s="95"/>
      <c r="AD181" s="95"/>
      <c r="AE181" s="95"/>
      <c r="AF181" s="95"/>
      <c r="AG181" s="95"/>
      <c r="AH181" s="179">
        <f>+'Niv1Pub  '!AH182+'Niv1Privé '!AH184</f>
        <v>379</v>
      </c>
      <c r="AI181" s="179">
        <f>+'Niv1Pub  '!AI182+'Niv1Privé '!AI184</f>
        <v>364</v>
      </c>
      <c r="AJ181" s="179">
        <f>+'Niv1Pub  '!AJ182+'Niv1Privé '!AJ184</f>
        <v>15</v>
      </c>
      <c r="AK181" s="179">
        <f>+'Niv1Pub  '!AK182+'Niv1Privé '!AK184</f>
        <v>223</v>
      </c>
      <c r="AL181" s="179">
        <f>+'Niv1Pub  '!AL182+'Niv1Privé '!AL184</f>
        <v>38</v>
      </c>
      <c r="AM181" s="179">
        <f>+'Niv1Pub  '!AM182+'Niv1Privé '!AM184</f>
        <v>27</v>
      </c>
      <c r="AN181" s="179">
        <f>+'Niv1Pub  '!AN182+'Niv1Privé '!AN184</f>
        <v>161</v>
      </c>
      <c r="AO181" s="179">
        <f>+'Niv1Pub  '!AO182+'Niv1Privé '!AO184</f>
        <v>449</v>
      </c>
      <c r="AP181" s="179">
        <f>+'Niv1Pub  '!AP182+'Niv1Privé '!AP184</f>
        <v>64</v>
      </c>
      <c r="AQ181" s="179">
        <f>+'Niv1Pub  '!AQ182+'Niv1Privé '!AQ184</f>
        <v>94</v>
      </c>
      <c r="AR181" s="179">
        <f>+'Niv1Pub  '!AR182+'Niv1Privé '!AR184</f>
        <v>94</v>
      </c>
      <c r="AS181" s="179">
        <f>+'Niv1Pub  '!AS182+'Niv1Privé '!AS184</f>
        <v>0</v>
      </c>
    </row>
    <row r="182" spans="1:45" ht="13.5" customHeight="1" x14ac:dyDescent="0.3">
      <c r="A182" s="95" t="s">
        <v>73</v>
      </c>
      <c r="B182" s="179">
        <f>+'Niv1Pub  '!B183+'Niv1Privé '!B185</f>
        <v>6717</v>
      </c>
      <c r="C182" s="179">
        <f>+'Niv1Pub  '!C183+'Niv1Privé '!C185</f>
        <v>3355</v>
      </c>
      <c r="D182" s="179">
        <f>+'Niv1Pub  '!D183+'Niv1Privé '!D185</f>
        <v>2065</v>
      </c>
      <c r="E182" s="179">
        <f>+'Niv1Pub  '!E183+'Niv1Privé '!E185</f>
        <v>1065</v>
      </c>
      <c r="F182" s="179">
        <f>+'Niv1Pub  '!F183+'Niv1Privé '!F185</f>
        <v>1345</v>
      </c>
      <c r="G182" s="179">
        <f>+'Niv1Pub  '!G183+'Niv1Privé '!G185</f>
        <v>677</v>
      </c>
      <c r="H182" s="179">
        <f>+'Niv1Pub  '!H183+'Niv1Privé '!H185</f>
        <v>713</v>
      </c>
      <c r="I182" s="179">
        <f>+'Niv1Pub  '!I183+'Niv1Privé '!I185</f>
        <v>349</v>
      </c>
      <c r="J182" s="179">
        <f>+'Niv1Pub  '!J183+'Niv1Privé '!J185</f>
        <v>434</v>
      </c>
      <c r="K182" s="179">
        <f>+'Niv1Pub  '!K183+'Niv1Privé '!K185</f>
        <v>202</v>
      </c>
      <c r="L182" s="178">
        <f t="shared" si="42"/>
        <v>11274</v>
      </c>
      <c r="M182" s="178">
        <f t="shared" si="42"/>
        <v>5648</v>
      </c>
      <c r="N182" s="95" t="s">
        <v>73</v>
      </c>
      <c r="O182" s="179">
        <f>+'Niv1Pub  '!O183+'Niv1Privé '!O185</f>
        <v>1933</v>
      </c>
      <c r="P182" s="179">
        <f>+'Niv1Pub  '!P183+'Niv1Privé '!P185</f>
        <v>987</v>
      </c>
      <c r="Q182" s="179">
        <f>+'Niv1Pub  '!Q183+'Niv1Privé '!Q185</f>
        <v>479</v>
      </c>
      <c r="R182" s="179">
        <f>+'Niv1Pub  '!R183+'Niv1Privé '!R185</f>
        <v>238</v>
      </c>
      <c r="S182" s="179">
        <f>+'Niv1Pub  '!S183+'Niv1Privé '!S185</f>
        <v>425</v>
      </c>
      <c r="T182" s="179">
        <f>+'Niv1Pub  '!T183+'Niv1Privé '!T185</f>
        <v>210</v>
      </c>
      <c r="U182" s="179">
        <f>+'Niv1Pub  '!U183+'Niv1Privé '!U185</f>
        <v>160</v>
      </c>
      <c r="V182" s="179">
        <f>+'Niv1Pub  '!V183+'Niv1Privé '!V185</f>
        <v>96</v>
      </c>
      <c r="W182" s="179">
        <f>+'Niv1Pub  '!W183+'Niv1Privé '!W185</f>
        <v>106</v>
      </c>
      <c r="X182" s="179">
        <f>+'Niv1Pub  '!X183+'Niv1Privé '!X185</f>
        <v>53</v>
      </c>
      <c r="Y182" s="178">
        <f t="shared" si="41"/>
        <v>3103</v>
      </c>
      <c r="Z182" s="178">
        <f t="shared" si="41"/>
        <v>1584</v>
      </c>
      <c r="AA182" s="95" t="s">
        <v>73</v>
      </c>
      <c r="AB182" s="95"/>
      <c r="AC182" s="95"/>
      <c r="AD182" s="95"/>
      <c r="AE182" s="95"/>
      <c r="AF182" s="95"/>
      <c r="AG182" s="95"/>
      <c r="AH182" s="179">
        <f>+'Niv1Pub  '!AH183+'Niv1Privé '!AH185</f>
        <v>233</v>
      </c>
      <c r="AI182" s="179">
        <f>+'Niv1Pub  '!AI183+'Niv1Privé '!AI185</f>
        <v>174</v>
      </c>
      <c r="AJ182" s="179">
        <f>+'Niv1Pub  '!AJ183+'Niv1Privé '!AJ185</f>
        <v>59</v>
      </c>
      <c r="AK182" s="179">
        <f>+'Niv1Pub  '!AK183+'Niv1Privé '!AK185</f>
        <v>137</v>
      </c>
      <c r="AL182" s="179">
        <f>+'Niv1Pub  '!AL183+'Niv1Privé '!AL185</f>
        <v>0</v>
      </c>
      <c r="AM182" s="179">
        <f>+'Niv1Pub  '!AM183+'Niv1Privé '!AM185</f>
        <v>131</v>
      </c>
      <c r="AN182" s="179">
        <f>+'Niv1Pub  '!AN183+'Niv1Privé '!AN185</f>
        <v>23</v>
      </c>
      <c r="AO182" s="179">
        <f>+'Niv1Pub  '!AO183+'Niv1Privé '!AO185</f>
        <v>291</v>
      </c>
      <c r="AP182" s="179">
        <f>+'Niv1Pub  '!AP183+'Niv1Privé '!AP185</f>
        <v>9</v>
      </c>
      <c r="AQ182" s="179">
        <f>+'Niv1Pub  '!AQ183+'Niv1Privé '!AQ185</f>
        <v>116</v>
      </c>
      <c r="AR182" s="179">
        <f>+'Niv1Pub  '!AR183+'Niv1Privé '!AR185</f>
        <v>97</v>
      </c>
      <c r="AS182" s="179">
        <f>+'Niv1Pub  '!AS183+'Niv1Privé '!AS185</f>
        <v>19</v>
      </c>
    </row>
    <row r="183" spans="1:45" ht="13.5" customHeight="1" x14ac:dyDescent="0.3">
      <c r="A183" s="95" t="s">
        <v>76</v>
      </c>
      <c r="B183" s="179">
        <f>+'Niv1Pub  '!B184+'Niv1Privé '!B186</f>
        <v>4463</v>
      </c>
      <c r="C183" s="179">
        <f>+'Niv1Pub  '!C184+'Niv1Privé '!C186</f>
        <v>2310</v>
      </c>
      <c r="D183" s="179">
        <f>+'Niv1Pub  '!D184+'Niv1Privé '!D186</f>
        <v>3454</v>
      </c>
      <c r="E183" s="179">
        <f>+'Niv1Pub  '!E184+'Niv1Privé '!E186</f>
        <v>1801</v>
      </c>
      <c r="F183" s="179">
        <f>+'Niv1Pub  '!F184+'Niv1Privé '!F186</f>
        <v>2344</v>
      </c>
      <c r="G183" s="179">
        <f>+'Niv1Pub  '!G184+'Niv1Privé '!G186</f>
        <v>1270</v>
      </c>
      <c r="H183" s="179">
        <f>+'Niv1Pub  '!H184+'Niv1Privé '!H186</f>
        <v>1371</v>
      </c>
      <c r="I183" s="179">
        <f>+'Niv1Pub  '!I184+'Niv1Privé '!I186</f>
        <v>779</v>
      </c>
      <c r="J183" s="179">
        <f>+'Niv1Pub  '!J184+'Niv1Privé '!J186</f>
        <v>945</v>
      </c>
      <c r="K183" s="179">
        <f>+'Niv1Pub  '!K184+'Niv1Privé '!K186</f>
        <v>550</v>
      </c>
      <c r="L183" s="178">
        <f t="shared" si="42"/>
        <v>12577</v>
      </c>
      <c r="M183" s="178">
        <f t="shared" si="42"/>
        <v>6710</v>
      </c>
      <c r="N183" s="95" t="s">
        <v>76</v>
      </c>
      <c r="O183" s="179">
        <f>+'Niv1Pub  '!O184+'Niv1Privé '!O186</f>
        <v>333</v>
      </c>
      <c r="P183" s="179">
        <f>+'Niv1Pub  '!P184+'Niv1Privé '!P186</f>
        <v>162</v>
      </c>
      <c r="Q183" s="179">
        <f>+'Niv1Pub  '!Q184+'Niv1Privé '!Q186</f>
        <v>720</v>
      </c>
      <c r="R183" s="179">
        <f>+'Niv1Pub  '!R184+'Niv1Privé '!R186</f>
        <v>353</v>
      </c>
      <c r="S183" s="179">
        <f>+'Niv1Pub  '!S184+'Niv1Privé '!S186</f>
        <v>438</v>
      </c>
      <c r="T183" s="179">
        <f>+'Niv1Pub  '!T184+'Niv1Privé '!T186</f>
        <v>239</v>
      </c>
      <c r="U183" s="179">
        <f>+'Niv1Pub  '!U184+'Niv1Privé '!U186</f>
        <v>194</v>
      </c>
      <c r="V183" s="179">
        <f>+'Niv1Pub  '!V184+'Niv1Privé '!V186</f>
        <v>120</v>
      </c>
      <c r="W183" s="179">
        <f>+'Niv1Pub  '!W184+'Niv1Privé '!W186</f>
        <v>251</v>
      </c>
      <c r="X183" s="179">
        <f>+'Niv1Pub  '!X184+'Niv1Privé '!X186</f>
        <v>142</v>
      </c>
      <c r="Y183" s="178">
        <f t="shared" si="41"/>
        <v>1936</v>
      </c>
      <c r="Z183" s="178">
        <f t="shared" si="41"/>
        <v>1016</v>
      </c>
      <c r="AA183" s="95" t="s">
        <v>76</v>
      </c>
      <c r="AB183" s="95"/>
      <c r="AC183" s="95"/>
      <c r="AD183" s="95"/>
      <c r="AE183" s="95"/>
      <c r="AF183" s="95"/>
      <c r="AG183" s="95"/>
      <c r="AH183" s="179">
        <f>+'Niv1Pub  '!AH184+'Niv1Privé '!AH186</f>
        <v>170</v>
      </c>
      <c r="AI183" s="179">
        <f>+'Niv1Pub  '!AI184+'Niv1Privé '!AI186</f>
        <v>154</v>
      </c>
      <c r="AJ183" s="179">
        <f>+'Niv1Pub  '!AJ184+'Niv1Privé '!AJ186</f>
        <v>16</v>
      </c>
      <c r="AK183" s="179">
        <f>+'Niv1Pub  '!AK184+'Niv1Privé '!AK186</f>
        <v>122</v>
      </c>
      <c r="AL183" s="179">
        <f>+'Niv1Pub  '!AL184+'Niv1Privé '!AL186</f>
        <v>99</v>
      </c>
      <c r="AM183" s="179">
        <f>+'Niv1Pub  '!AM184+'Niv1Privé '!AM186</f>
        <v>8</v>
      </c>
      <c r="AN183" s="179">
        <f>+'Niv1Pub  '!AN184+'Niv1Privé '!AN186</f>
        <v>21</v>
      </c>
      <c r="AO183" s="179">
        <f>+'Niv1Pub  '!AO184+'Niv1Privé '!AO186</f>
        <v>250</v>
      </c>
      <c r="AP183" s="179">
        <f>+'Niv1Pub  '!AP184+'Niv1Privé '!AP186</f>
        <v>2</v>
      </c>
      <c r="AQ183" s="179">
        <f>+'Niv1Pub  '!AQ184+'Niv1Privé '!AQ186</f>
        <v>84</v>
      </c>
      <c r="AR183" s="179">
        <f>+'Niv1Pub  '!AR184+'Niv1Privé '!AR186</f>
        <v>84</v>
      </c>
      <c r="AS183" s="179">
        <f>+'Niv1Pub  '!AS184+'Niv1Privé '!AS186</f>
        <v>0</v>
      </c>
    </row>
    <row r="184" spans="1:45" ht="9" customHeight="1" x14ac:dyDescent="0.25">
      <c r="A184" s="119"/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19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24"/>
      <c r="AR184" s="124"/>
      <c r="AS184" s="124"/>
    </row>
    <row r="185" spans="1:45" x14ac:dyDescent="0.25"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337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</row>
    <row r="187" spans="1:45" hidden="1" x14ac:dyDescent="0.25">
      <c r="B187" s="170" t="s">
        <v>466</v>
      </c>
      <c r="C187" s="170" t="s">
        <v>457</v>
      </c>
      <c r="D187" s="170" t="s">
        <v>458</v>
      </c>
      <c r="E187" s="170" t="s">
        <v>459</v>
      </c>
      <c r="F187" s="170" t="s">
        <v>460</v>
      </c>
      <c r="G187" s="170" t="s">
        <v>461</v>
      </c>
      <c r="H187" s="170" t="s">
        <v>462</v>
      </c>
      <c r="I187" s="170" t="s">
        <v>463</v>
      </c>
      <c r="J187" s="170" t="s">
        <v>464</v>
      </c>
      <c r="K187" s="170" t="s">
        <v>465</v>
      </c>
    </row>
    <row r="188" spans="1:45" hidden="1" x14ac:dyDescent="0.25">
      <c r="B188" s="170">
        <v>41</v>
      </c>
      <c r="C188" s="170">
        <v>43</v>
      </c>
      <c r="D188" s="170">
        <v>56</v>
      </c>
      <c r="E188" s="170">
        <v>48</v>
      </c>
      <c r="F188" s="170">
        <v>32</v>
      </c>
      <c r="G188" s="170">
        <v>35</v>
      </c>
      <c r="H188" s="170">
        <v>45</v>
      </c>
      <c r="I188" s="170">
        <v>42</v>
      </c>
      <c r="J188" s="170">
        <v>21</v>
      </c>
      <c r="K188" s="170">
        <v>31</v>
      </c>
    </row>
    <row r="189" spans="1:45" hidden="1" x14ac:dyDescent="0.25">
      <c r="B189" s="170">
        <f>+B188+C188</f>
        <v>84</v>
      </c>
      <c r="C189" s="170">
        <v>43</v>
      </c>
      <c r="D189" s="170">
        <f>+D188+E188</f>
        <v>104</v>
      </c>
      <c r="E189" s="170">
        <v>48</v>
      </c>
      <c r="F189" s="170">
        <f>+F188+G188</f>
        <v>67</v>
      </c>
      <c r="G189" s="170">
        <v>35</v>
      </c>
      <c r="H189" s="170">
        <f>+H188+I188</f>
        <v>87</v>
      </c>
      <c r="I189" s="170">
        <v>42</v>
      </c>
      <c r="J189" s="170">
        <f>+J188+K188</f>
        <v>52</v>
      </c>
      <c r="K189" s="170">
        <v>31</v>
      </c>
    </row>
    <row r="190" spans="1:45" hidden="1" x14ac:dyDescent="0.25"/>
    <row r="191" spans="1:45" hidden="1" x14ac:dyDescent="0.25">
      <c r="B191" s="170">
        <f t="shared" ref="B191:K191" si="43">+B174-B189</f>
        <v>13479</v>
      </c>
      <c r="C191" s="170">
        <f t="shared" si="43"/>
        <v>7094</v>
      </c>
      <c r="D191" s="170">
        <f t="shared" si="43"/>
        <v>5233</v>
      </c>
      <c r="E191" s="170">
        <f t="shared" si="43"/>
        <v>2862</v>
      </c>
      <c r="F191" s="170">
        <f t="shared" si="43"/>
        <v>2845</v>
      </c>
      <c r="G191" s="170">
        <f t="shared" si="43"/>
        <v>1541</v>
      </c>
      <c r="H191" s="170">
        <f t="shared" si="43"/>
        <v>1539</v>
      </c>
      <c r="I191" s="170">
        <f t="shared" si="43"/>
        <v>771</v>
      </c>
      <c r="J191" s="170">
        <f t="shared" si="43"/>
        <v>960</v>
      </c>
      <c r="K191" s="170">
        <f t="shared" si="43"/>
        <v>453</v>
      </c>
    </row>
    <row r="192" spans="1:45" hidden="1" x14ac:dyDescent="0.25"/>
    <row r="193" spans="1:46" hidden="1" x14ac:dyDescent="0.25"/>
    <row r="194" spans="1:46" hidden="1" x14ac:dyDescent="0.25">
      <c r="B194" s="170" t="s">
        <v>467</v>
      </c>
      <c r="C194" s="170" t="s">
        <v>468</v>
      </c>
      <c r="D194" s="170" t="s">
        <v>469</v>
      </c>
      <c r="E194" s="170" t="s">
        <v>470</v>
      </c>
      <c r="F194" s="170" t="s">
        <v>471</v>
      </c>
      <c r="G194" s="170" t="s">
        <v>472</v>
      </c>
      <c r="H194" s="170" t="s">
        <v>473</v>
      </c>
      <c r="I194" s="170" t="s">
        <v>474</v>
      </c>
      <c r="J194" s="170" t="s">
        <v>475</v>
      </c>
      <c r="K194" s="170" t="s">
        <v>476</v>
      </c>
      <c r="L194" s="170" t="s">
        <v>477</v>
      </c>
      <c r="M194" s="170" t="s">
        <v>478</v>
      </c>
      <c r="N194" s="128" t="s">
        <v>479</v>
      </c>
      <c r="O194" s="170" t="s">
        <v>480</v>
      </c>
      <c r="P194" s="170" t="s">
        <v>481</v>
      </c>
      <c r="Q194" s="170" t="s">
        <v>482</v>
      </c>
      <c r="R194" s="170" t="s">
        <v>483</v>
      </c>
      <c r="S194" s="170" t="s">
        <v>484</v>
      </c>
      <c r="T194" s="170" t="s">
        <v>485</v>
      </c>
      <c r="U194" s="170" t="s">
        <v>486</v>
      </c>
      <c r="V194" s="170" t="s">
        <v>487</v>
      </c>
      <c r="W194" s="170" t="s">
        <v>488</v>
      </c>
      <c r="X194" s="170" t="s">
        <v>489</v>
      </c>
      <c r="Y194" s="170" t="s">
        <v>490</v>
      </c>
      <c r="Z194" s="170" t="s">
        <v>491</v>
      </c>
      <c r="AA194" s="128" t="s">
        <v>492</v>
      </c>
      <c r="AB194" s="114" t="s">
        <v>493</v>
      </c>
      <c r="AC194" s="114" t="s">
        <v>494</v>
      </c>
      <c r="AD194" s="114" t="s">
        <v>495</v>
      </c>
      <c r="AE194" s="114" t="s">
        <v>496</v>
      </c>
      <c r="AF194" s="114" t="s">
        <v>497</v>
      </c>
      <c r="AG194" s="114" t="s">
        <v>498</v>
      </c>
      <c r="AH194" s="114" t="s">
        <v>499</v>
      </c>
      <c r="AI194" s="114" t="s">
        <v>500</v>
      </c>
      <c r="AJ194" s="114" t="s">
        <v>501</v>
      </c>
      <c r="AK194" s="114" t="s">
        <v>502</v>
      </c>
      <c r="AL194" s="114" t="s">
        <v>503</v>
      </c>
      <c r="AM194" s="114" t="s">
        <v>504</v>
      </c>
      <c r="AN194" s="114" t="s">
        <v>505</v>
      </c>
      <c r="AO194" s="114" t="s">
        <v>506</v>
      </c>
      <c r="AP194" s="114" t="s">
        <v>507</v>
      </c>
      <c r="AQ194" s="114" t="s">
        <v>508</v>
      </c>
      <c r="AR194" s="114" t="s">
        <v>509</v>
      </c>
      <c r="AS194" s="114" t="s">
        <v>510</v>
      </c>
      <c r="AT194" s="114" t="s">
        <v>511</v>
      </c>
    </row>
    <row r="195" spans="1:46" hidden="1" x14ac:dyDescent="0.25">
      <c r="B195" s="170" t="s">
        <v>64</v>
      </c>
      <c r="C195" s="170">
        <v>6026</v>
      </c>
      <c r="D195" s="170">
        <v>6716</v>
      </c>
      <c r="E195" s="170">
        <v>2099</v>
      </c>
      <c r="F195" s="170">
        <v>2609</v>
      </c>
      <c r="G195" s="170">
        <v>1165</v>
      </c>
      <c r="H195" s="170">
        <v>1398</v>
      </c>
      <c r="I195" s="170">
        <v>699</v>
      </c>
      <c r="J195" s="170">
        <v>700</v>
      </c>
      <c r="K195" s="170">
        <v>455</v>
      </c>
      <c r="L195" s="170">
        <v>402</v>
      </c>
      <c r="M195" s="170">
        <v>10457</v>
      </c>
      <c r="N195" s="128">
        <v>11711</v>
      </c>
      <c r="O195" s="170">
        <v>2099</v>
      </c>
      <c r="P195" s="170">
        <v>2384</v>
      </c>
      <c r="Q195" s="170">
        <v>351</v>
      </c>
      <c r="R195" s="170">
        <v>395</v>
      </c>
      <c r="S195" s="170">
        <v>180</v>
      </c>
      <c r="T195" s="170">
        <v>261</v>
      </c>
      <c r="U195" s="170">
        <v>121</v>
      </c>
      <c r="V195" s="170">
        <v>103</v>
      </c>
      <c r="W195" s="170">
        <v>49</v>
      </c>
      <c r="X195" s="170">
        <v>57</v>
      </c>
      <c r="Y195" s="170">
        <v>2741</v>
      </c>
      <c r="Z195" s="170">
        <v>3135</v>
      </c>
      <c r="AA195" s="128">
        <v>127</v>
      </c>
      <c r="AB195" s="114">
        <v>98</v>
      </c>
      <c r="AC195" s="114">
        <v>15</v>
      </c>
      <c r="AD195" s="114">
        <v>240</v>
      </c>
      <c r="AE195" s="114">
        <v>114</v>
      </c>
      <c r="AF195" s="114">
        <v>53</v>
      </c>
      <c r="AG195" s="114">
        <v>2</v>
      </c>
      <c r="AH195" s="114">
        <v>167</v>
      </c>
      <c r="AI195" s="114">
        <v>28</v>
      </c>
      <c r="AJ195" s="114">
        <v>15</v>
      </c>
      <c r="AK195" s="114">
        <v>2</v>
      </c>
      <c r="AL195" s="114">
        <v>43</v>
      </c>
      <c r="AM195" s="114">
        <v>0</v>
      </c>
      <c r="AN195" s="114">
        <v>0</v>
      </c>
      <c r="AO195" s="114">
        <v>0</v>
      </c>
      <c r="AP195" s="114">
        <v>0</v>
      </c>
      <c r="AQ195" s="114">
        <v>261</v>
      </c>
      <c r="AR195" s="114">
        <v>151</v>
      </c>
      <c r="AS195" s="114">
        <v>14</v>
      </c>
      <c r="AT195" s="114">
        <v>419</v>
      </c>
    </row>
    <row r="196" spans="1:46" hidden="1" x14ac:dyDescent="0.25">
      <c r="B196" s="170" t="s">
        <v>64</v>
      </c>
      <c r="C196" s="170">
        <v>351</v>
      </c>
      <c r="D196" s="170">
        <v>351</v>
      </c>
      <c r="E196" s="170">
        <v>309</v>
      </c>
      <c r="F196" s="170">
        <v>251</v>
      </c>
      <c r="G196" s="170">
        <v>171</v>
      </c>
      <c r="H196" s="170">
        <v>178</v>
      </c>
      <c r="I196" s="170">
        <v>114</v>
      </c>
      <c r="J196" s="170">
        <v>113</v>
      </c>
      <c r="K196" s="170">
        <v>73</v>
      </c>
      <c r="L196" s="170">
        <v>82</v>
      </c>
      <c r="M196" s="170">
        <v>1364</v>
      </c>
      <c r="N196" s="128">
        <v>1313</v>
      </c>
      <c r="O196" s="170">
        <v>57</v>
      </c>
      <c r="P196" s="170">
        <v>48</v>
      </c>
      <c r="Q196" s="170">
        <v>30</v>
      </c>
      <c r="R196" s="170">
        <v>26</v>
      </c>
      <c r="S196" s="170">
        <v>18</v>
      </c>
      <c r="T196" s="170">
        <v>19</v>
      </c>
      <c r="U196" s="170">
        <v>8</v>
      </c>
      <c r="V196" s="170">
        <v>13</v>
      </c>
      <c r="W196" s="170">
        <v>2</v>
      </c>
      <c r="X196" s="170">
        <v>4</v>
      </c>
      <c r="Y196" s="170">
        <v>101</v>
      </c>
      <c r="Z196" s="170">
        <v>120</v>
      </c>
      <c r="AA196" s="128">
        <v>0</v>
      </c>
      <c r="AB196" s="114">
        <v>0</v>
      </c>
      <c r="AC196" s="114">
        <v>0</v>
      </c>
      <c r="AD196" s="114">
        <v>0</v>
      </c>
      <c r="AE196" s="114">
        <v>0</v>
      </c>
      <c r="AF196" s="114">
        <v>0</v>
      </c>
      <c r="AG196" s="114">
        <v>0</v>
      </c>
      <c r="AH196" s="114">
        <v>0</v>
      </c>
      <c r="AI196" s="114">
        <v>0</v>
      </c>
      <c r="AJ196" s="114">
        <v>0</v>
      </c>
      <c r="AK196" s="114">
        <v>0</v>
      </c>
      <c r="AL196" s="114">
        <v>0</v>
      </c>
      <c r="AM196" s="114">
        <v>0</v>
      </c>
      <c r="AN196" s="114">
        <v>0</v>
      </c>
      <c r="AO196" s="114">
        <v>0</v>
      </c>
      <c r="AP196" s="114">
        <v>0</v>
      </c>
      <c r="AQ196" s="114">
        <v>45</v>
      </c>
      <c r="AR196" s="114">
        <v>14</v>
      </c>
      <c r="AS196" s="114">
        <v>2</v>
      </c>
      <c r="AT196" s="114">
        <v>61</v>
      </c>
    </row>
    <row r="197" spans="1:46" hidden="1" x14ac:dyDescent="0.25">
      <c r="B197" s="170" t="s">
        <v>64</v>
      </c>
      <c r="C197" s="170">
        <v>49</v>
      </c>
      <c r="D197" s="170">
        <v>70</v>
      </c>
      <c r="E197" s="170">
        <v>19</v>
      </c>
      <c r="F197" s="170">
        <v>50</v>
      </c>
      <c r="G197" s="170">
        <v>0</v>
      </c>
      <c r="H197" s="170">
        <v>0</v>
      </c>
      <c r="I197" s="170">
        <v>0</v>
      </c>
      <c r="J197" s="170">
        <v>0</v>
      </c>
      <c r="K197" s="170">
        <v>0</v>
      </c>
      <c r="L197" s="170">
        <v>0</v>
      </c>
      <c r="M197" s="170">
        <v>68</v>
      </c>
      <c r="N197" s="128">
        <v>120</v>
      </c>
      <c r="O197" s="170">
        <v>4</v>
      </c>
      <c r="P197" s="170">
        <v>8</v>
      </c>
      <c r="Q197" s="170">
        <v>3</v>
      </c>
      <c r="R197" s="170">
        <v>10</v>
      </c>
      <c r="S197" s="170">
        <v>0</v>
      </c>
      <c r="T197" s="170">
        <v>0</v>
      </c>
      <c r="U197" s="170">
        <v>0</v>
      </c>
      <c r="V197" s="170">
        <v>0</v>
      </c>
      <c r="W197" s="170">
        <v>0</v>
      </c>
      <c r="X197" s="170">
        <v>0</v>
      </c>
      <c r="Y197" s="170">
        <v>7</v>
      </c>
      <c r="Z197" s="170">
        <v>18</v>
      </c>
      <c r="AA197" s="128">
        <v>0</v>
      </c>
      <c r="AB197" s="114">
        <v>0</v>
      </c>
      <c r="AC197" s="114">
        <v>0</v>
      </c>
      <c r="AD197" s="114">
        <v>0</v>
      </c>
      <c r="AE197" s="114">
        <v>1</v>
      </c>
      <c r="AF197" s="114">
        <v>0</v>
      </c>
      <c r="AG197" s="114">
        <v>0</v>
      </c>
      <c r="AH197" s="114">
        <v>1</v>
      </c>
      <c r="AI197" s="114">
        <v>0</v>
      </c>
      <c r="AJ197" s="114">
        <v>1</v>
      </c>
      <c r="AK197" s="114">
        <v>0</v>
      </c>
      <c r="AL197" s="114">
        <v>1</v>
      </c>
      <c r="AM197" s="114">
        <v>0</v>
      </c>
      <c r="AN197" s="114">
        <v>0</v>
      </c>
      <c r="AO197" s="114">
        <v>0</v>
      </c>
      <c r="AP197" s="114">
        <v>0</v>
      </c>
      <c r="AQ197" s="114">
        <v>1</v>
      </c>
      <c r="AR197" s="114">
        <v>1</v>
      </c>
      <c r="AS197" s="114">
        <v>0</v>
      </c>
      <c r="AT197" s="114">
        <v>2</v>
      </c>
    </row>
    <row r="198" spans="1:46" hidden="1" x14ac:dyDescent="0.25"/>
    <row r="199" spans="1:46" hidden="1" x14ac:dyDescent="0.25">
      <c r="C199" s="170">
        <v>351</v>
      </c>
      <c r="D199" s="170">
        <v>351</v>
      </c>
      <c r="E199" s="170">
        <v>309</v>
      </c>
      <c r="F199" s="170">
        <v>251</v>
      </c>
      <c r="G199" s="170">
        <v>171</v>
      </c>
      <c r="H199" s="170">
        <v>178</v>
      </c>
      <c r="I199" s="170">
        <v>114</v>
      </c>
      <c r="J199" s="170">
        <v>113</v>
      </c>
      <c r="K199" s="170">
        <v>73</v>
      </c>
      <c r="L199" s="170">
        <v>82</v>
      </c>
      <c r="M199" s="170">
        <f t="shared" ref="M199:AT199" si="44">+M195+M197</f>
        <v>10525</v>
      </c>
      <c r="N199" s="170">
        <f t="shared" si="44"/>
        <v>11831</v>
      </c>
      <c r="O199" s="170">
        <f t="shared" si="44"/>
        <v>2103</v>
      </c>
      <c r="P199" s="170">
        <f t="shared" si="44"/>
        <v>2392</v>
      </c>
      <c r="Q199" s="170">
        <f t="shared" si="44"/>
        <v>354</v>
      </c>
      <c r="R199" s="170">
        <f t="shared" si="44"/>
        <v>405</v>
      </c>
      <c r="S199" s="170">
        <f t="shared" si="44"/>
        <v>180</v>
      </c>
      <c r="T199" s="170">
        <f t="shared" si="44"/>
        <v>261</v>
      </c>
      <c r="U199" s="170">
        <f t="shared" si="44"/>
        <v>121</v>
      </c>
      <c r="V199" s="170">
        <f t="shared" si="44"/>
        <v>103</v>
      </c>
      <c r="W199" s="170">
        <f t="shared" si="44"/>
        <v>49</v>
      </c>
      <c r="X199" s="170">
        <f t="shared" si="44"/>
        <v>57</v>
      </c>
      <c r="Y199" s="170">
        <f t="shared" si="44"/>
        <v>2748</v>
      </c>
      <c r="Z199" s="170">
        <f t="shared" si="44"/>
        <v>3153</v>
      </c>
      <c r="AA199" s="170">
        <f t="shared" si="44"/>
        <v>127</v>
      </c>
      <c r="AB199" s="170">
        <f t="shared" si="44"/>
        <v>98</v>
      </c>
      <c r="AC199" s="170">
        <f t="shared" si="44"/>
        <v>15</v>
      </c>
      <c r="AD199" s="170">
        <f t="shared" si="44"/>
        <v>240</v>
      </c>
      <c r="AE199" s="170">
        <f t="shared" si="44"/>
        <v>115</v>
      </c>
      <c r="AF199" s="170">
        <f t="shared" si="44"/>
        <v>53</v>
      </c>
      <c r="AG199" s="170">
        <f t="shared" si="44"/>
        <v>2</v>
      </c>
      <c r="AH199" s="170">
        <f t="shared" si="44"/>
        <v>168</v>
      </c>
      <c r="AI199" s="170">
        <f t="shared" si="44"/>
        <v>28</v>
      </c>
      <c r="AJ199" s="170">
        <f t="shared" si="44"/>
        <v>16</v>
      </c>
      <c r="AK199" s="170">
        <f t="shared" si="44"/>
        <v>2</v>
      </c>
      <c r="AL199" s="170">
        <f t="shared" si="44"/>
        <v>44</v>
      </c>
      <c r="AM199" s="170">
        <f t="shared" si="44"/>
        <v>0</v>
      </c>
      <c r="AN199" s="170">
        <f t="shared" si="44"/>
        <v>0</v>
      </c>
      <c r="AO199" s="170">
        <f t="shared" si="44"/>
        <v>0</v>
      </c>
      <c r="AP199" s="170">
        <f t="shared" si="44"/>
        <v>0</v>
      </c>
      <c r="AQ199" s="170">
        <f t="shared" si="44"/>
        <v>262</v>
      </c>
      <c r="AR199" s="170">
        <f t="shared" si="44"/>
        <v>152</v>
      </c>
      <c r="AS199" s="170">
        <f t="shared" si="44"/>
        <v>14</v>
      </c>
      <c r="AT199" s="170">
        <f t="shared" si="44"/>
        <v>421</v>
      </c>
    </row>
    <row r="200" spans="1:46" hidden="1" x14ac:dyDescent="0.25">
      <c r="C200" s="170">
        <f>+C199+D199</f>
        <v>702</v>
      </c>
      <c r="D200" s="170">
        <v>351</v>
      </c>
      <c r="E200" s="170">
        <f>+E199+F199</f>
        <v>560</v>
      </c>
      <c r="F200" s="170">
        <v>251</v>
      </c>
      <c r="G200" s="170">
        <f>+G199+H199</f>
        <v>349</v>
      </c>
      <c r="H200" s="170">
        <v>178</v>
      </c>
      <c r="I200" s="170">
        <f>+I199+J199</f>
        <v>227</v>
      </c>
      <c r="J200" s="170">
        <v>113</v>
      </c>
      <c r="K200" s="170">
        <f>+K199+L199</f>
        <v>155</v>
      </c>
      <c r="L200" s="170">
        <v>82</v>
      </c>
      <c r="M200" s="170">
        <v>10525</v>
      </c>
      <c r="N200" s="128">
        <v>11831</v>
      </c>
      <c r="O200" s="170">
        <v>2103</v>
      </c>
      <c r="P200" s="170">
        <v>2392</v>
      </c>
      <c r="Q200" s="170">
        <v>354</v>
      </c>
      <c r="R200" s="170">
        <v>405</v>
      </c>
      <c r="S200" s="170">
        <v>180</v>
      </c>
      <c r="T200" s="170">
        <v>261</v>
      </c>
      <c r="U200" s="170">
        <v>121</v>
      </c>
      <c r="V200" s="170">
        <v>103</v>
      </c>
      <c r="W200" s="170">
        <v>49</v>
      </c>
      <c r="X200" s="170">
        <v>57</v>
      </c>
      <c r="Y200" s="170">
        <v>2748</v>
      </c>
      <c r="Z200" s="170">
        <v>3153</v>
      </c>
      <c r="AA200" s="128">
        <v>127</v>
      </c>
      <c r="AB200" s="114">
        <v>98</v>
      </c>
      <c r="AC200" s="114">
        <v>15</v>
      </c>
      <c r="AD200" s="114">
        <v>240</v>
      </c>
      <c r="AE200" s="114">
        <v>115</v>
      </c>
      <c r="AF200" s="114">
        <v>53</v>
      </c>
      <c r="AG200" s="114">
        <v>2</v>
      </c>
      <c r="AH200" s="114">
        <v>168</v>
      </c>
      <c r="AI200" s="114">
        <v>28</v>
      </c>
      <c r="AJ200" s="114">
        <v>16</v>
      </c>
      <c r="AK200" s="114">
        <v>2</v>
      </c>
      <c r="AL200" s="114">
        <v>44</v>
      </c>
      <c r="AM200" s="114">
        <v>0</v>
      </c>
      <c r="AN200" s="114">
        <v>0</v>
      </c>
      <c r="AO200" s="114">
        <v>0</v>
      </c>
      <c r="AP200" s="114">
        <v>0</v>
      </c>
      <c r="AQ200" s="114">
        <v>262</v>
      </c>
      <c r="AR200" s="114">
        <v>152</v>
      </c>
      <c r="AS200" s="114">
        <v>14</v>
      </c>
      <c r="AT200" s="114">
        <v>421</v>
      </c>
    </row>
    <row r="201" spans="1:46" hidden="1" x14ac:dyDescent="0.25"/>
    <row r="202" spans="1:46" hidden="1" x14ac:dyDescent="0.25"/>
    <row r="203" spans="1:46" hidden="1" x14ac:dyDescent="0.25"/>
    <row r="204" spans="1:46" hidden="1" x14ac:dyDescent="0.25"/>
    <row r="205" spans="1:46" s="15" customFormat="1" x14ac:dyDescent="0.25">
      <c r="A205" s="69" t="s">
        <v>230</v>
      </c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1" t="s">
        <v>231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69"/>
      <c r="AA205" s="112" t="s">
        <v>235</v>
      </c>
      <c r="AB205" s="112"/>
      <c r="AC205" s="112"/>
      <c r="AD205" s="112"/>
      <c r="AE205" s="112"/>
      <c r="AF205" s="112"/>
      <c r="AG205" s="112"/>
      <c r="AH205" s="152"/>
      <c r="AI205" s="112"/>
      <c r="AJ205" s="152"/>
      <c r="AK205" s="112"/>
      <c r="AL205" s="112"/>
      <c r="AM205" s="112"/>
      <c r="AN205" s="152"/>
      <c r="AO205" s="152"/>
      <c r="AP205" s="1"/>
      <c r="AQ205" s="1"/>
    </row>
    <row r="206" spans="1:46" s="15" customFormat="1" ht="15" customHeight="1" x14ac:dyDescent="0.25">
      <c r="A206" s="1" t="s">
        <v>244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 t="s">
        <v>244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12" t="s">
        <v>24</v>
      </c>
      <c r="AB206" s="112"/>
      <c r="AC206" s="112"/>
      <c r="AD206" s="112"/>
      <c r="AE206" s="112"/>
      <c r="AF206" s="112"/>
      <c r="AG206" s="112"/>
      <c r="AH206" s="152"/>
      <c r="AI206" s="112"/>
      <c r="AJ206" s="152"/>
      <c r="AK206" s="112"/>
      <c r="AL206" s="112"/>
      <c r="AM206" s="112"/>
      <c r="AN206" s="152"/>
      <c r="AO206" s="152"/>
      <c r="AP206" s="1"/>
      <c r="AQ206" s="1"/>
    </row>
    <row r="207" spans="1:46" s="15" customFormat="1" ht="15" customHeight="1" x14ac:dyDescent="0.25">
      <c r="A207" s="1" t="s">
        <v>150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 t="s">
        <v>150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12" t="s">
        <v>149</v>
      </c>
      <c r="AB207" s="112"/>
      <c r="AC207" s="112"/>
      <c r="AD207" s="112"/>
      <c r="AE207" s="112"/>
      <c r="AF207" s="112"/>
      <c r="AG207" s="112"/>
      <c r="AH207" s="152"/>
      <c r="AI207" s="112"/>
      <c r="AJ207" s="152"/>
      <c r="AK207" s="112"/>
      <c r="AL207" s="112"/>
      <c r="AM207" s="112"/>
      <c r="AN207" s="152"/>
      <c r="AO207" s="152"/>
      <c r="AQ207" s="1"/>
    </row>
    <row r="208" spans="1:46" s="15" customFormat="1" ht="19.5" customHeight="1" x14ac:dyDescent="0.25">
      <c r="A208" s="3" t="s">
        <v>347</v>
      </c>
      <c r="B208" s="1"/>
      <c r="C208" s="1"/>
      <c r="D208" s="1"/>
      <c r="E208" s="1"/>
      <c r="F208" s="1"/>
      <c r="G208" s="1"/>
      <c r="H208" s="1"/>
      <c r="I208" s="1"/>
      <c r="J208" s="1" t="s">
        <v>236</v>
      </c>
      <c r="K208" s="1"/>
      <c r="L208" s="1"/>
      <c r="M208" s="1"/>
      <c r="N208" s="2" t="s">
        <v>347</v>
      </c>
      <c r="O208" s="2"/>
      <c r="P208" s="2"/>
      <c r="Q208" s="2"/>
      <c r="R208" s="2"/>
      <c r="S208" s="2"/>
      <c r="T208" s="2"/>
      <c r="U208" s="2"/>
      <c r="V208" s="2"/>
      <c r="W208" s="1" t="s">
        <v>236</v>
      </c>
      <c r="X208" s="1"/>
      <c r="Y208" s="1"/>
      <c r="Z208" s="1"/>
      <c r="AA208" s="2" t="s">
        <v>347</v>
      </c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65"/>
      <c r="AQ208" s="470" t="s">
        <v>236</v>
      </c>
      <c r="AR208" s="470"/>
    </row>
    <row r="209" spans="1:45" s="15" customFormat="1" ht="19.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5" s="15" customFormat="1" ht="19.5" customHeight="1" x14ac:dyDescent="0.25">
      <c r="A210" s="311"/>
      <c r="B210" s="312" t="s">
        <v>325</v>
      </c>
      <c r="C210" s="313"/>
      <c r="D210" s="312" t="s">
        <v>326</v>
      </c>
      <c r="E210" s="313"/>
      <c r="F210" s="312" t="s">
        <v>327</v>
      </c>
      <c r="G210" s="313"/>
      <c r="H210" s="312" t="s">
        <v>328</v>
      </c>
      <c r="I210" s="313"/>
      <c r="J210" s="312" t="s">
        <v>329</v>
      </c>
      <c r="K210" s="313"/>
      <c r="L210" s="312" t="s">
        <v>157</v>
      </c>
      <c r="M210" s="313"/>
      <c r="N210" s="314"/>
      <c r="O210" s="312" t="s">
        <v>325</v>
      </c>
      <c r="P210" s="313"/>
      <c r="Q210" s="312" t="s">
        <v>326</v>
      </c>
      <c r="R210" s="313"/>
      <c r="S210" s="312" t="s">
        <v>327</v>
      </c>
      <c r="T210" s="313"/>
      <c r="U210" s="312" t="s">
        <v>328</v>
      </c>
      <c r="V210" s="313"/>
      <c r="W210" s="312" t="s">
        <v>329</v>
      </c>
      <c r="X210" s="313"/>
      <c r="Y210" s="312" t="s">
        <v>157</v>
      </c>
      <c r="Z210" s="313"/>
      <c r="AA210" s="317"/>
      <c r="AB210" s="382"/>
      <c r="AC210" s="383"/>
      <c r="AD210" s="383"/>
      <c r="AE210" s="383"/>
      <c r="AF210" s="383"/>
      <c r="AG210" s="382" t="s">
        <v>171</v>
      </c>
      <c r="AH210" s="306" t="s">
        <v>7</v>
      </c>
      <c r="AI210" s="355"/>
      <c r="AJ210" s="118"/>
      <c r="AK210" s="306" t="s">
        <v>527</v>
      </c>
      <c r="AL210" s="360"/>
      <c r="AM210" s="118"/>
      <c r="AN210" s="247"/>
      <c r="AO210" s="117"/>
      <c r="AP210" s="361" t="s">
        <v>528</v>
      </c>
      <c r="AQ210" s="306" t="s">
        <v>529</v>
      </c>
      <c r="AR210" s="355"/>
      <c r="AS210" s="362"/>
    </row>
    <row r="211" spans="1:45" s="15" customFormat="1" ht="25.5" customHeight="1" x14ac:dyDescent="0.25">
      <c r="A211" s="309" t="s">
        <v>378</v>
      </c>
      <c r="B211" s="310" t="s">
        <v>375</v>
      </c>
      <c r="C211" s="310" t="s">
        <v>330</v>
      </c>
      <c r="D211" s="310" t="s">
        <v>375</v>
      </c>
      <c r="E211" s="310" t="s">
        <v>330</v>
      </c>
      <c r="F211" s="310" t="s">
        <v>375</v>
      </c>
      <c r="G211" s="310" t="s">
        <v>330</v>
      </c>
      <c r="H211" s="310" t="s">
        <v>375</v>
      </c>
      <c r="I211" s="310" t="s">
        <v>330</v>
      </c>
      <c r="J211" s="310" t="s">
        <v>375</v>
      </c>
      <c r="K211" s="310" t="s">
        <v>330</v>
      </c>
      <c r="L211" s="310" t="s">
        <v>375</v>
      </c>
      <c r="M211" s="310" t="s">
        <v>330</v>
      </c>
      <c r="N211" s="309" t="s">
        <v>378</v>
      </c>
      <c r="O211" s="310" t="s">
        <v>375</v>
      </c>
      <c r="P211" s="310" t="s">
        <v>330</v>
      </c>
      <c r="Q211" s="310" t="s">
        <v>375</v>
      </c>
      <c r="R211" s="310" t="s">
        <v>330</v>
      </c>
      <c r="S211" s="310" t="s">
        <v>375</v>
      </c>
      <c r="T211" s="310" t="s">
        <v>330</v>
      </c>
      <c r="U211" s="310" t="s">
        <v>375</v>
      </c>
      <c r="V211" s="310" t="s">
        <v>330</v>
      </c>
      <c r="W211" s="310" t="s">
        <v>375</v>
      </c>
      <c r="X211" s="310" t="s">
        <v>330</v>
      </c>
      <c r="Y211" s="310" t="s">
        <v>375</v>
      </c>
      <c r="Z211" s="310" t="s">
        <v>330</v>
      </c>
      <c r="AA211" s="316" t="s">
        <v>378</v>
      </c>
      <c r="AB211" s="248" t="s">
        <v>530</v>
      </c>
      <c r="AC211" s="248" t="s">
        <v>531</v>
      </c>
      <c r="AD211" s="248" t="s">
        <v>532</v>
      </c>
      <c r="AE211" s="248" t="s">
        <v>533</v>
      </c>
      <c r="AF211" s="248" t="s">
        <v>534</v>
      </c>
      <c r="AG211" s="315" t="s">
        <v>324</v>
      </c>
      <c r="AH211" s="315" t="s">
        <v>535</v>
      </c>
      <c r="AI211" s="364" t="s">
        <v>536</v>
      </c>
      <c r="AJ211" s="364" t="s">
        <v>537</v>
      </c>
      <c r="AK211" s="365" t="s">
        <v>538</v>
      </c>
      <c r="AL211" s="253" t="s">
        <v>539</v>
      </c>
      <c r="AM211" s="253" t="s">
        <v>346</v>
      </c>
      <c r="AN211" s="253" t="s">
        <v>4</v>
      </c>
      <c r="AO211" s="366" t="s">
        <v>541</v>
      </c>
      <c r="AP211" s="367" t="s">
        <v>158</v>
      </c>
      <c r="AQ211" s="368" t="s">
        <v>175</v>
      </c>
      <c r="AR211" s="307" t="s">
        <v>170</v>
      </c>
      <c r="AS211" s="368" t="s">
        <v>176</v>
      </c>
    </row>
    <row r="212" spans="1:45" s="15" customFormat="1" ht="13.5" customHeight="1" x14ac:dyDescent="0.25">
      <c r="A212" s="318"/>
      <c r="B212" s="319"/>
      <c r="C212" s="319"/>
      <c r="D212" s="319"/>
      <c r="E212" s="319"/>
      <c r="F212" s="319"/>
      <c r="G212" s="319"/>
      <c r="H212" s="319"/>
      <c r="I212" s="319"/>
      <c r="J212" s="319"/>
      <c r="K212" s="319"/>
      <c r="L212" s="319"/>
      <c r="M212" s="319"/>
      <c r="N212" s="318"/>
      <c r="O212" s="319"/>
      <c r="P212" s="319"/>
      <c r="Q212" s="319"/>
      <c r="R212" s="319"/>
      <c r="S212" s="319"/>
      <c r="T212" s="319"/>
      <c r="U212" s="319"/>
      <c r="V212" s="319"/>
      <c r="W212" s="319"/>
      <c r="X212" s="319"/>
      <c r="Y212" s="319"/>
      <c r="Z212" s="319"/>
      <c r="AA212" s="317"/>
      <c r="AB212" s="321"/>
      <c r="AC212" s="321"/>
      <c r="AD212" s="321"/>
      <c r="AE212" s="321"/>
      <c r="AF212" s="321"/>
      <c r="AG212" s="322"/>
      <c r="AH212" s="323"/>
      <c r="AI212" s="323"/>
      <c r="AJ212" s="324"/>
      <c r="AK212" s="325"/>
      <c r="AL212" s="325"/>
      <c r="AM212" s="325"/>
      <c r="AN212" s="325"/>
      <c r="AO212" s="326"/>
      <c r="AP212" s="325"/>
      <c r="AQ212" s="327"/>
      <c r="AR212" s="328"/>
      <c r="AS212" s="329"/>
    </row>
    <row r="213" spans="1:45" s="15" customFormat="1" ht="19.5" customHeight="1" x14ac:dyDescent="0.3">
      <c r="A213" s="11" t="s">
        <v>332</v>
      </c>
      <c r="B213" s="62">
        <f t="shared" ref="B213:K213" si="45">SUM(B214:B219)</f>
        <v>1385424</v>
      </c>
      <c r="C213" s="62">
        <f t="shared" si="45"/>
        <v>673600</v>
      </c>
      <c r="D213" s="62">
        <f t="shared" si="45"/>
        <v>737558</v>
      </c>
      <c r="E213" s="62">
        <f t="shared" si="45"/>
        <v>356604</v>
      </c>
      <c r="F213" s="62">
        <f t="shared" si="45"/>
        <v>581266</v>
      </c>
      <c r="G213" s="62">
        <f t="shared" si="45"/>
        <v>285370</v>
      </c>
      <c r="H213" s="62">
        <f t="shared" si="45"/>
        <v>382461</v>
      </c>
      <c r="I213" s="62">
        <f t="shared" si="45"/>
        <v>190745</v>
      </c>
      <c r="J213" s="62">
        <f t="shared" si="45"/>
        <v>279753</v>
      </c>
      <c r="K213" s="62">
        <f t="shared" si="45"/>
        <v>141512</v>
      </c>
      <c r="L213" s="62">
        <f>SUM(L214:L219)</f>
        <v>3366462</v>
      </c>
      <c r="M213" s="62">
        <f>SUM(M214:M219)</f>
        <v>1647831</v>
      </c>
      <c r="N213" s="11" t="s">
        <v>332</v>
      </c>
      <c r="O213" s="62">
        <f t="shared" ref="O213:X213" si="46">SUM(O214:O219)</f>
        <v>488854</v>
      </c>
      <c r="P213" s="62">
        <f t="shared" si="46"/>
        <v>231429</v>
      </c>
      <c r="Q213" s="62">
        <f t="shared" si="46"/>
        <v>192634</v>
      </c>
      <c r="R213" s="62">
        <f t="shared" si="46"/>
        <v>87363</v>
      </c>
      <c r="S213" s="62">
        <f>SUM(S214:S219)</f>
        <v>171664</v>
      </c>
      <c r="T213" s="62">
        <f t="shared" si="46"/>
        <v>81725</v>
      </c>
      <c r="U213" s="62">
        <f t="shared" si="46"/>
        <v>88540</v>
      </c>
      <c r="V213" s="62">
        <f t="shared" si="46"/>
        <v>43402</v>
      </c>
      <c r="W213" s="62">
        <f t="shared" si="46"/>
        <v>67030</v>
      </c>
      <c r="X213" s="62">
        <f t="shared" si="46"/>
        <v>33607</v>
      </c>
      <c r="Y213" s="62">
        <f>SUM(Y214:Y219)</f>
        <v>1008722</v>
      </c>
      <c r="Z213" s="62">
        <f>SUM(Z214:Z219)</f>
        <v>477526</v>
      </c>
      <c r="AA213" s="11" t="s">
        <v>332</v>
      </c>
      <c r="AB213" s="67" t="e">
        <f t="shared" ref="AB213:AS213" si="47">SUM(AB214:AB219)</f>
        <v>#REF!</v>
      </c>
      <c r="AC213" s="67" t="e">
        <f t="shared" si="47"/>
        <v>#REF!</v>
      </c>
      <c r="AD213" s="67" t="e">
        <f t="shared" si="47"/>
        <v>#REF!</v>
      </c>
      <c r="AE213" s="67" t="e">
        <f t="shared" si="47"/>
        <v>#REF!</v>
      </c>
      <c r="AF213" s="67" t="e">
        <f t="shared" si="47"/>
        <v>#REF!</v>
      </c>
      <c r="AG213" s="67" t="e">
        <f t="shared" si="47"/>
        <v>#REF!</v>
      </c>
      <c r="AH213" s="67">
        <f t="shared" si="47"/>
        <v>61521</v>
      </c>
      <c r="AI213" s="67">
        <f>SUM(AI214:AI219)</f>
        <v>55224</v>
      </c>
      <c r="AJ213" s="67">
        <f t="shared" si="47"/>
        <v>6297</v>
      </c>
      <c r="AK213" s="67">
        <f t="shared" si="47"/>
        <v>29699</v>
      </c>
      <c r="AL213" s="67">
        <f t="shared" si="47"/>
        <v>13036</v>
      </c>
      <c r="AM213" s="67">
        <f t="shared" si="47"/>
        <v>4350</v>
      </c>
      <c r="AN213" s="67">
        <f t="shared" si="47"/>
        <v>17240</v>
      </c>
      <c r="AO213" s="67">
        <f t="shared" si="47"/>
        <v>64265</v>
      </c>
      <c r="AP213" s="67">
        <f t="shared" si="47"/>
        <v>4065</v>
      </c>
      <c r="AQ213" s="67">
        <f t="shared" si="47"/>
        <v>21604</v>
      </c>
      <c r="AR213" s="67">
        <f t="shared" si="47"/>
        <v>20150</v>
      </c>
      <c r="AS213" s="67">
        <f t="shared" si="47"/>
        <v>1413</v>
      </c>
    </row>
    <row r="214" spans="1:45" s="15" customFormat="1" ht="24.75" customHeight="1" x14ac:dyDescent="0.3">
      <c r="A214" s="9" t="s">
        <v>348</v>
      </c>
      <c r="B214" s="73">
        <f>+B10</f>
        <v>313228</v>
      </c>
      <c r="C214" s="73">
        <f t="shared" ref="C214:K214" si="48">+C10</f>
        <v>149452</v>
      </c>
      <c r="D214" s="73">
        <f t="shared" si="48"/>
        <v>219918</v>
      </c>
      <c r="E214" s="73">
        <f t="shared" si="48"/>
        <v>104858</v>
      </c>
      <c r="F214" s="73">
        <f t="shared" si="48"/>
        <v>197615</v>
      </c>
      <c r="G214" s="73">
        <f t="shared" si="48"/>
        <v>95778</v>
      </c>
      <c r="H214" s="73">
        <f t="shared" si="48"/>
        <v>149132</v>
      </c>
      <c r="I214" s="73">
        <f t="shared" si="48"/>
        <v>73808</v>
      </c>
      <c r="J214" s="73">
        <f t="shared" si="48"/>
        <v>109626</v>
      </c>
      <c r="K214" s="73">
        <f t="shared" si="48"/>
        <v>55776</v>
      </c>
      <c r="L214" s="62">
        <f t="shared" ref="L214:M219" si="49">+B214+D214++F214+H214+J214</f>
        <v>989519</v>
      </c>
      <c r="M214" s="62">
        <f t="shared" si="49"/>
        <v>479672</v>
      </c>
      <c r="N214" s="9" t="s">
        <v>348</v>
      </c>
      <c r="O214" s="73">
        <f t="shared" ref="O214:X214" si="50">+O10</f>
        <v>83110</v>
      </c>
      <c r="P214" s="73">
        <f t="shared" si="50"/>
        <v>37404</v>
      </c>
      <c r="Q214" s="73">
        <f t="shared" si="50"/>
        <v>52154</v>
      </c>
      <c r="R214" s="73">
        <f t="shared" si="50"/>
        <v>22369</v>
      </c>
      <c r="S214" s="73">
        <f t="shared" si="50"/>
        <v>53566</v>
      </c>
      <c r="T214" s="73">
        <f t="shared" si="50"/>
        <v>24610</v>
      </c>
      <c r="U214" s="73">
        <f t="shared" si="50"/>
        <v>34372</v>
      </c>
      <c r="V214" s="73">
        <f t="shared" si="50"/>
        <v>16642</v>
      </c>
      <c r="W214" s="73">
        <f t="shared" si="50"/>
        <v>24178</v>
      </c>
      <c r="X214" s="73">
        <f t="shared" si="50"/>
        <v>12488</v>
      </c>
      <c r="Y214" s="62">
        <f t="shared" ref="Y214:Z219" si="51">+O214+Q214++S214+U214+W214</f>
        <v>247380</v>
      </c>
      <c r="Z214" s="62">
        <f t="shared" si="51"/>
        <v>113513</v>
      </c>
      <c r="AA214" s="9" t="s">
        <v>348</v>
      </c>
      <c r="AB214" s="76" t="e">
        <f>+'Niv1Privé '!#REF!</f>
        <v>#REF!</v>
      </c>
      <c r="AC214" s="76" t="e">
        <f>+'Niv1Privé '!#REF!</f>
        <v>#REF!</v>
      </c>
      <c r="AD214" s="76" t="e">
        <f>+'Niv1Privé '!#REF!</f>
        <v>#REF!</v>
      </c>
      <c r="AE214" s="76" t="e">
        <f>+'Niv1Privé '!#REF!</f>
        <v>#REF!</v>
      </c>
      <c r="AF214" s="76" t="e">
        <f>+'Niv1Privé '!#REF!</f>
        <v>#REF!</v>
      </c>
      <c r="AG214" s="76" t="e">
        <f>+'Niv1Privé '!#REF!</f>
        <v>#REF!</v>
      </c>
      <c r="AH214" s="73">
        <f t="shared" ref="AH214:AS214" si="52">+AH10</f>
        <v>20544</v>
      </c>
      <c r="AI214" s="73">
        <f t="shared" si="52"/>
        <v>18802</v>
      </c>
      <c r="AJ214" s="73">
        <f t="shared" si="52"/>
        <v>1742</v>
      </c>
      <c r="AK214" s="73">
        <f t="shared" si="52"/>
        <v>7264</v>
      </c>
      <c r="AL214" s="73">
        <f t="shared" si="52"/>
        <v>3886</v>
      </c>
      <c r="AM214" s="73">
        <f t="shared" si="52"/>
        <v>31</v>
      </c>
      <c r="AN214" s="73">
        <f t="shared" si="52"/>
        <v>9751</v>
      </c>
      <c r="AO214" s="73">
        <f t="shared" si="52"/>
        <v>20932</v>
      </c>
      <c r="AP214" s="73">
        <f t="shared" si="52"/>
        <v>1977</v>
      </c>
      <c r="AQ214" s="73">
        <f t="shared" si="52"/>
        <v>5920</v>
      </c>
      <c r="AR214" s="73">
        <f t="shared" si="52"/>
        <v>5787</v>
      </c>
      <c r="AS214" s="73">
        <f t="shared" si="52"/>
        <v>133</v>
      </c>
    </row>
    <row r="215" spans="1:45" s="15" customFormat="1" ht="24.75" customHeight="1" x14ac:dyDescent="0.3">
      <c r="A215" s="9" t="s">
        <v>352</v>
      </c>
      <c r="B215" s="73">
        <f>+B42</f>
        <v>107690</v>
      </c>
      <c r="C215" s="73">
        <f t="shared" ref="C215:K215" si="53">+C42</f>
        <v>52539</v>
      </c>
      <c r="D215" s="73">
        <f t="shared" si="53"/>
        <v>62808</v>
      </c>
      <c r="E215" s="73">
        <f t="shared" si="53"/>
        <v>30825</v>
      </c>
      <c r="F215" s="73">
        <f t="shared" si="53"/>
        <v>53616</v>
      </c>
      <c r="G215" s="73">
        <f t="shared" si="53"/>
        <v>26676</v>
      </c>
      <c r="H215" s="73">
        <f t="shared" si="53"/>
        <v>34672</v>
      </c>
      <c r="I215" s="73">
        <f t="shared" si="53"/>
        <v>17529</v>
      </c>
      <c r="J215" s="73">
        <f t="shared" si="53"/>
        <v>25324</v>
      </c>
      <c r="K215" s="73">
        <f t="shared" si="53"/>
        <v>13098</v>
      </c>
      <c r="L215" s="62">
        <f t="shared" si="49"/>
        <v>284110</v>
      </c>
      <c r="M215" s="62">
        <f t="shared" si="49"/>
        <v>140667</v>
      </c>
      <c r="N215" s="9" t="s">
        <v>352</v>
      </c>
      <c r="O215" s="73">
        <f t="shared" ref="O215:X215" si="54">+O42</f>
        <v>41199</v>
      </c>
      <c r="P215" s="73">
        <f t="shared" si="54"/>
        <v>19261</v>
      </c>
      <c r="Q215" s="73">
        <f t="shared" si="54"/>
        <v>17678</v>
      </c>
      <c r="R215" s="73">
        <f t="shared" si="54"/>
        <v>8043</v>
      </c>
      <c r="S215" s="73">
        <f t="shared" si="54"/>
        <v>16587</v>
      </c>
      <c r="T215" s="73">
        <f t="shared" si="54"/>
        <v>7921</v>
      </c>
      <c r="U215" s="73">
        <f t="shared" si="54"/>
        <v>8149</v>
      </c>
      <c r="V215" s="73">
        <f t="shared" si="54"/>
        <v>3971</v>
      </c>
      <c r="W215" s="73">
        <f t="shared" si="54"/>
        <v>4543</v>
      </c>
      <c r="X215" s="73">
        <f t="shared" si="54"/>
        <v>2313</v>
      </c>
      <c r="Y215" s="62">
        <f t="shared" si="51"/>
        <v>88156</v>
      </c>
      <c r="Z215" s="62">
        <f t="shared" si="51"/>
        <v>41509</v>
      </c>
      <c r="AA215" s="9" t="s">
        <v>352</v>
      </c>
      <c r="AB215" s="76" t="e">
        <f>+'Niv1Privé '!#REF!</f>
        <v>#REF!</v>
      </c>
      <c r="AC215" s="76" t="e">
        <f>+'Niv1Privé '!#REF!</f>
        <v>#REF!</v>
      </c>
      <c r="AD215" s="76" t="e">
        <f>+'Niv1Privé '!#REF!</f>
        <v>#REF!</v>
      </c>
      <c r="AE215" s="76" t="e">
        <f>+'Niv1Privé '!#REF!</f>
        <v>#REF!</v>
      </c>
      <c r="AF215" s="76" t="e">
        <f>+'Niv1Privé '!#REF!</f>
        <v>#REF!</v>
      </c>
      <c r="AG215" s="76" t="e">
        <f>+'Niv1Privé '!#REF!</f>
        <v>#REF!</v>
      </c>
      <c r="AH215" s="73">
        <f t="shared" ref="AH215:AS215" si="55">+AH42</f>
        <v>4622</v>
      </c>
      <c r="AI215" s="73">
        <f t="shared" si="55"/>
        <v>3954</v>
      </c>
      <c r="AJ215" s="73">
        <f t="shared" si="55"/>
        <v>668</v>
      </c>
      <c r="AK215" s="73">
        <f t="shared" si="55"/>
        <v>1846</v>
      </c>
      <c r="AL215" s="73">
        <f t="shared" si="55"/>
        <v>1333</v>
      </c>
      <c r="AM215" s="73">
        <f t="shared" si="55"/>
        <v>10</v>
      </c>
      <c r="AN215" s="73">
        <f t="shared" si="55"/>
        <v>1360</v>
      </c>
      <c r="AO215" s="73">
        <f t="shared" si="55"/>
        <v>4550</v>
      </c>
      <c r="AP215" s="73">
        <f t="shared" si="55"/>
        <v>278</v>
      </c>
      <c r="AQ215" s="73">
        <f t="shared" si="55"/>
        <v>1587</v>
      </c>
      <c r="AR215" s="73">
        <f t="shared" si="55"/>
        <v>1480</v>
      </c>
      <c r="AS215" s="73">
        <f t="shared" si="55"/>
        <v>66</v>
      </c>
    </row>
    <row r="216" spans="1:45" s="15" customFormat="1" ht="24.75" customHeight="1" x14ac:dyDescent="0.3">
      <c r="A216" s="9" t="s">
        <v>349</v>
      </c>
      <c r="B216" s="73">
        <f>+B62</f>
        <v>357360</v>
      </c>
      <c r="C216" s="73">
        <f t="shared" ref="C216:K216" si="56">+C62</f>
        <v>172309</v>
      </c>
      <c r="D216" s="73">
        <f t="shared" si="56"/>
        <v>163621</v>
      </c>
      <c r="E216" s="73">
        <f t="shared" si="56"/>
        <v>77622</v>
      </c>
      <c r="F216" s="73">
        <f t="shared" si="56"/>
        <v>112349</v>
      </c>
      <c r="G216" s="73">
        <f t="shared" si="56"/>
        <v>53963</v>
      </c>
      <c r="H216" s="73">
        <f t="shared" si="56"/>
        <v>67068</v>
      </c>
      <c r="I216" s="73">
        <f t="shared" si="56"/>
        <v>32871</v>
      </c>
      <c r="J216" s="73">
        <f t="shared" si="56"/>
        <v>51268</v>
      </c>
      <c r="K216" s="73">
        <f t="shared" si="56"/>
        <v>25539</v>
      </c>
      <c r="L216" s="62">
        <f t="shared" si="49"/>
        <v>751666</v>
      </c>
      <c r="M216" s="62">
        <f t="shared" si="49"/>
        <v>362304</v>
      </c>
      <c r="N216" s="9" t="s">
        <v>349</v>
      </c>
      <c r="O216" s="73">
        <f t="shared" ref="O216:X216" si="57">+O62</f>
        <v>126219</v>
      </c>
      <c r="P216" s="73">
        <f t="shared" si="57"/>
        <v>59946</v>
      </c>
      <c r="Q216" s="73">
        <f t="shared" si="57"/>
        <v>42415</v>
      </c>
      <c r="R216" s="73">
        <f t="shared" si="57"/>
        <v>19211</v>
      </c>
      <c r="S216" s="73">
        <f t="shared" si="57"/>
        <v>35195</v>
      </c>
      <c r="T216" s="73">
        <f t="shared" si="57"/>
        <v>16535</v>
      </c>
      <c r="U216" s="73">
        <f t="shared" si="57"/>
        <v>15586</v>
      </c>
      <c r="V216" s="73">
        <f t="shared" si="57"/>
        <v>7445</v>
      </c>
      <c r="W216" s="73">
        <f t="shared" si="57"/>
        <v>14216</v>
      </c>
      <c r="X216" s="73">
        <f t="shared" si="57"/>
        <v>6931</v>
      </c>
      <c r="Y216" s="62">
        <f t="shared" si="51"/>
        <v>233631</v>
      </c>
      <c r="Z216" s="62">
        <f t="shared" si="51"/>
        <v>110068</v>
      </c>
      <c r="AA216" s="9" t="s">
        <v>349</v>
      </c>
      <c r="AB216" s="76" t="e">
        <f>+'Niv1Privé '!#REF!</f>
        <v>#REF!</v>
      </c>
      <c r="AC216" s="76" t="e">
        <f>+'Niv1Privé '!#REF!</f>
        <v>#REF!</v>
      </c>
      <c r="AD216" s="76" t="e">
        <f>+'Niv1Privé '!#REF!</f>
        <v>#REF!</v>
      </c>
      <c r="AE216" s="76" t="e">
        <f>+'Niv1Privé '!#REF!</f>
        <v>#REF!</v>
      </c>
      <c r="AF216" s="76" t="e">
        <f>+'Niv1Privé '!#REF!</f>
        <v>#REF!</v>
      </c>
      <c r="AG216" s="76" t="e">
        <f>+'Niv1Privé '!#REF!</f>
        <v>#REF!</v>
      </c>
      <c r="AH216" s="73">
        <f t="shared" ref="AH216:AS216" si="58">+AH62</f>
        <v>14703</v>
      </c>
      <c r="AI216" s="73">
        <f t="shared" si="58"/>
        <v>13152</v>
      </c>
      <c r="AJ216" s="73">
        <f t="shared" si="58"/>
        <v>1551</v>
      </c>
      <c r="AK216" s="73">
        <f t="shared" si="58"/>
        <v>7804</v>
      </c>
      <c r="AL216" s="73">
        <f t="shared" si="58"/>
        <v>2058</v>
      </c>
      <c r="AM216" s="73">
        <f t="shared" si="58"/>
        <v>2661</v>
      </c>
      <c r="AN216" s="73">
        <f t="shared" si="58"/>
        <v>2332</v>
      </c>
      <c r="AO216" s="73">
        <f t="shared" si="58"/>
        <v>14855</v>
      </c>
      <c r="AP216" s="73">
        <f t="shared" si="58"/>
        <v>513</v>
      </c>
      <c r="AQ216" s="73">
        <f t="shared" si="58"/>
        <v>5353</v>
      </c>
      <c r="AR216" s="73">
        <f t="shared" si="58"/>
        <v>4989</v>
      </c>
      <c r="AS216" s="73">
        <f t="shared" si="58"/>
        <v>364</v>
      </c>
    </row>
    <row r="217" spans="1:45" s="15" customFormat="1" ht="24.75" customHeight="1" x14ac:dyDescent="0.3">
      <c r="A217" s="9" t="s">
        <v>350</v>
      </c>
      <c r="B217" s="73">
        <f>+B97</f>
        <v>161072</v>
      </c>
      <c r="C217" s="73">
        <f t="shared" ref="C217:K217" si="59">+C97</f>
        <v>79346</v>
      </c>
      <c r="D217" s="73">
        <f t="shared" si="59"/>
        <v>87420</v>
      </c>
      <c r="E217" s="73">
        <f t="shared" si="59"/>
        <v>42323</v>
      </c>
      <c r="F217" s="73">
        <f t="shared" si="59"/>
        <v>67104</v>
      </c>
      <c r="G217" s="73">
        <f t="shared" si="59"/>
        <v>32796</v>
      </c>
      <c r="H217" s="73">
        <f t="shared" si="59"/>
        <v>41203</v>
      </c>
      <c r="I217" s="73">
        <f t="shared" si="59"/>
        <v>20310</v>
      </c>
      <c r="J217" s="73">
        <f t="shared" si="59"/>
        <v>30125</v>
      </c>
      <c r="K217" s="73">
        <f t="shared" si="59"/>
        <v>14408</v>
      </c>
      <c r="L217" s="62">
        <f t="shared" si="49"/>
        <v>386924</v>
      </c>
      <c r="M217" s="62">
        <f t="shared" si="49"/>
        <v>189183</v>
      </c>
      <c r="N217" s="9" t="s">
        <v>350</v>
      </c>
      <c r="O217" s="73">
        <f t="shared" ref="O217:X217" si="60">+O97</f>
        <v>59425</v>
      </c>
      <c r="P217" s="73">
        <f t="shared" si="60"/>
        <v>28645</v>
      </c>
      <c r="Q217" s="73">
        <f t="shared" si="60"/>
        <v>24578</v>
      </c>
      <c r="R217" s="73">
        <f t="shared" si="60"/>
        <v>11530</v>
      </c>
      <c r="S217" s="73">
        <f t="shared" si="60"/>
        <v>20081</v>
      </c>
      <c r="T217" s="73">
        <f t="shared" si="60"/>
        <v>9757</v>
      </c>
      <c r="U217" s="73">
        <f t="shared" si="60"/>
        <v>10283</v>
      </c>
      <c r="V217" s="73">
        <f t="shared" si="60"/>
        <v>5073</v>
      </c>
      <c r="W217" s="73">
        <f t="shared" si="60"/>
        <v>8430</v>
      </c>
      <c r="X217" s="73">
        <f t="shared" si="60"/>
        <v>3901</v>
      </c>
      <c r="Y217" s="62">
        <f t="shared" si="51"/>
        <v>122797</v>
      </c>
      <c r="Z217" s="62">
        <f t="shared" si="51"/>
        <v>58906</v>
      </c>
      <c r="AA217" s="9" t="s">
        <v>350</v>
      </c>
      <c r="AB217" s="76" t="e">
        <f>+'Niv1Privé '!#REF!</f>
        <v>#REF!</v>
      </c>
      <c r="AC217" s="76" t="e">
        <f>+'Niv1Privé '!#REF!</f>
        <v>#REF!</v>
      </c>
      <c r="AD217" s="76" t="e">
        <f>+'Niv1Privé '!#REF!</f>
        <v>#REF!</v>
      </c>
      <c r="AE217" s="76" t="e">
        <f>+'Niv1Privé '!#REF!</f>
        <v>#REF!</v>
      </c>
      <c r="AF217" s="76" t="e">
        <f>+'Niv1Privé '!#REF!</f>
        <v>#REF!</v>
      </c>
      <c r="AG217" s="76" t="e">
        <f>+'Niv1Privé '!#REF!</f>
        <v>#REF!</v>
      </c>
      <c r="AH217" s="73">
        <f t="shared" ref="AH217:AS217" si="61">+AH97</f>
        <v>6278</v>
      </c>
      <c r="AI217" s="73">
        <f t="shared" si="61"/>
        <v>5675</v>
      </c>
      <c r="AJ217" s="73">
        <f t="shared" si="61"/>
        <v>603</v>
      </c>
      <c r="AK217" s="73">
        <f t="shared" si="61"/>
        <v>3571</v>
      </c>
      <c r="AL217" s="73">
        <f t="shared" si="61"/>
        <v>2038</v>
      </c>
      <c r="AM217" s="73">
        <f t="shared" si="61"/>
        <v>235</v>
      </c>
      <c r="AN217" s="73">
        <f t="shared" si="61"/>
        <v>1052</v>
      </c>
      <c r="AO217" s="73">
        <f t="shared" si="61"/>
        <v>6833</v>
      </c>
      <c r="AP217" s="73">
        <f t="shared" si="61"/>
        <v>295</v>
      </c>
      <c r="AQ217" s="73">
        <f t="shared" si="61"/>
        <v>2615</v>
      </c>
      <c r="AR217" s="73">
        <f t="shared" si="61"/>
        <v>2370</v>
      </c>
      <c r="AS217" s="73">
        <f t="shared" si="61"/>
        <v>245</v>
      </c>
    </row>
    <row r="218" spans="1:45" s="15" customFormat="1" ht="24.75" customHeight="1" x14ac:dyDescent="0.3">
      <c r="A218" s="9" t="s">
        <v>367</v>
      </c>
      <c r="B218" s="73">
        <f>+B130</f>
        <v>272091</v>
      </c>
      <c r="C218" s="73">
        <f t="shared" ref="C218:K218" si="62">+C130</f>
        <v>131628</v>
      </c>
      <c r="D218" s="73">
        <f t="shared" si="62"/>
        <v>130354</v>
      </c>
      <c r="E218" s="73">
        <f t="shared" si="62"/>
        <v>62958</v>
      </c>
      <c r="F218" s="73">
        <f t="shared" si="62"/>
        <v>101126</v>
      </c>
      <c r="G218" s="73">
        <f t="shared" si="62"/>
        <v>50326</v>
      </c>
      <c r="H218" s="73">
        <f t="shared" si="62"/>
        <v>61401</v>
      </c>
      <c r="I218" s="73">
        <f t="shared" si="62"/>
        <v>31121</v>
      </c>
      <c r="J218" s="73">
        <f t="shared" si="62"/>
        <v>44479</v>
      </c>
      <c r="K218" s="73">
        <f t="shared" si="62"/>
        <v>22934</v>
      </c>
      <c r="L218" s="62">
        <f t="shared" si="49"/>
        <v>609451</v>
      </c>
      <c r="M218" s="62">
        <f t="shared" si="49"/>
        <v>298967</v>
      </c>
      <c r="N218" s="9" t="s">
        <v>367</v>
      </c>
      <c r="O218" s="73">
        <f t="shared" ref="O218:X218" si="63">+O130</f>
        <v>119144</v>
      </c>
      <c r="P218" s="73">
        <f t="shared" si="63"/>
        <v>55979</v>
      </c>
      <c r="Q218" s="73">
        <f t="shared" si="63"/>
        <v>39612</v>
      </c>
      <c r="R218" s="73">
        <f t="shared" si="63"/>
        <v>18085</v>
      </c>
      <c r="S218" s="73">
        <f t="shared" si="63"/>
        <v>34353</v>
      </c>
      <c r="T218" s="73">
        <f t="shared" si="63"/>
        <v>16618</v>
      </c>
      <c r="U218" s="73">
        <f t="shared" si="63"/>
        <v>14685</v>
      </c>
      <c r="V218" s="73">
        <f t="shared" si="63"/>
        <v>7317</v>
      </c>
      <c r="W218" s="73">
        <f t="shared" si="63"/>
        <v>12313</v>
      </c>
      <c r="X218" s="73">
        <f t="shared" si="63"/>
        <v>6282</v>
      </c>
      <c r="Y218" s="62">
        <f t="shared" si="51"/>
        <v>220107</v>
      </c>
      <c r="Z218" s="62">
        <f t="shared" si="51"/>
        <v>104281</v>
      </c>
      <c r="AA218" s="9" t="s">
        <v>367</v>
      </c>
      <c r="AB218" s="76" t="e">
        <f>+'Niv1Privé '!#REF!</f>
        <v>#REF!</v>
      </c>
      <c r="AC218" s="76" t="e">
        <f>+'Niv1Privé '!#REF!</f>
        <v>#REF!</v>
      </c>
      <c r="AD218" s="76" t="e">
        <f>+'Niv1Privé '!#REF!</f>
        <v>#REF!</v>
      </c>
      <c r="AE218" s="76" t="e">
        <f>+'Niv1Privé '!#REF!</f>
        <v>#REF!</v>
      </c>
      <c r="AF218" s="76" t="e">
        <f>+'Niv1Privé '!#REF!</f>
        <v>#REF!</v>
      </c>
      <c r="AG218" s="76" t="e">
        <f>+'Niv1Privé '!#REF!</f>
        <v>#REF!</v>
      </c>
      <c r="AH218" s="73">
        <f t="shared" ref="AH218:AS218" si="64">+AH130</f>
        <v>9695</v>
      </c>
      <c r="AI218" s="73">
        <f t="shared" si="64"/>
        <v>8651</v>
      </c>
      <c r="AJ218" s="73">
        <f t="shared" si="64"/>
        <v>1044</v>
      </c>
      <c r="AK218" s="73">
        <f t="shared" si="64"/>
        <v>5548</v>
      </c>
      <c r="AL218" s="73">
        <f t="shared" si="64"/>
        <v>2888</v>
      </c>
      <c r="AM218" s="73">
        <f t="shared" si="64"/>
        <v>172</v>
      </c>
      <c r="AN218" s="73">
        <f t="shared" si="64"/>
        <v>1379</v>
      </c>
      <c r="AO218" s="73">
        <f t="shared" si="64"/>
        <v>9987</v>
      </c>
      <c r="AP218" s="73">
        <f t="shared" si="64"/>
        <v>455</v>
      </c>
      <c r="AQ218" s="73">
        <f t="shared" si="64"/>
        <v>3433</v>
      </c>
      <c r="AR218" s="73">
        <f t="shared" si="64"/>
        <v>3253</v>
      </c>
      <c r="AS218" s="73">
        <f t="shared" si="64"/>
        <v>180</v>
      </c>
    </row>
    <row r="219" spans="1:45" s="15" customFormat="1" ht="24.75" customHeight="1" x14ac:dyDescent="0.3">
      <c r="A219" s="9" t="s">
        <v>351</v>
      </c>
      <c r="B219" s="73">
        <f>+B161</f>
        <v>173983</v>
      </c>
      <c r="C219" s="73">
        <f t="shared" ref="C219:K219" si="65">+C161</f>
        <v>88326</v>
      </c>
      <c r="D219" s="73">
        <f t="shared" si="65"/>
        <v>73437</v>
      </c>
      <c r="E219" s="73">
        <f t="shared" si="65"/>
        <v>38018</v>
      </c>
      <c r="F219" s="73">
        <f t="shared" si="65"/>
        <v>49456</v>
      </c>
      <c r="G219" s="73">
        <f t="shared" si="65"/>
        <v>25831</v>
      </c>
      <c r="H219" s="73">
        <f t="shared" si="65"/>
        <v>28985</v>
      </c>
      <c r="I219" s="73">
        <f t="shared" si="65"/>
        <v>15106</v>
      </c>
      <c r="J219" s="73">
        <f t="shared" si="65"/>
        <v>18931</v>
      </c>
      <c r="K219" s="73">
        <f t="shared" si="65"/>
        <v>9757</v>
      </c>
      <c r="L219" s="12">
        <f t="shared" si="49"/>
        <v>344792</v>
      </c>
      <c r="M219" s="62">
        <f t="shared" si="49"/>
        <v>177038</v>
      </c>
      <c r="N219" s="9" t="s">
        <v>351</v>
      </c>
      <c r="O219" s="73">
        <f t="shared" ref="O219:X219" si="66">+O161</f>
        <v>59757</v>
      </c>
      <c r="P219" s="73">
        <f t="shared" si="66"/>
        <v>30194</v>
      </c>
      <c r="Q219" s="73">
        <f t="shared" si="66"/>
        <v>16197</v>
      </c>
      <c r="R219" s="73">
        <f t="shared" si="66"/>
        <v>8125</v>
      </c>
      <c r="S219" s="73">
        <f t="shared" si="66"/>
        <v>11882</v>
      </c>
      <c r="T219" s="73">
        <f t="shared" si="66"/>
        <v>6284</v>
      </c>
      <c r="U219" s="73">
        <f t="shared" si="66"/>
        <v>5465</v>
      </c>
      <c r="V219" s="73">
        <f t="shared" si="66"/>
        <v>2954</v>
      </c>
      <c r="W219" s="73">
        <f t="shared" si="66"/>
        <v>3350</v>
      </c>
      <c r="X219" s="73">
        <f t="shared" si="66"/>
        <v>1692</v>
      </c>
      <c r="Y219" s="12">
        <f t="shared" si="51"/>
        <v>96651</v>
      </c>
      <c r="Z219" s="12">
        <f t="shared" si="51"/>
        <v>49249</v>
      </c>
      <c r="AA219" s="9" t="s">
        <v>351</v>
      </c>
      <c r="AB219" s="73" t="e">
        <f>+'Niv1Privé '!#REF!</f>
        <v>#REF!</v>
      </c>
      <c r="AC219" s="73" t="e">
        <f>+'Niv1Privé '!#REF!</f>
        <v>#REF!</v>
      </c>
      <c r="AD219" s="73" t="e">
        <f>+'Niv1Privé '!#REF!</f>
        <v>#REF!</v>
      </c>
      <c r="AE219" s="73" t="e">
        <f>+'Niv1Privé '!#REF!</f>
        <v>#REF!</v>
      </c>
      <c r="AF219" s="73" t="e">
        <f>+'Niv1Privé '!#REF!</f>
        <v>#REF!</v>
      </c>
      <c r="AG219" s="73" t="e">
        <f>+'Niv1Privé '!#REF!</f>
        <v>#REF!</v>
      </c>
      <c r="AH219" s="73">
        <f t="shared" ref="AH219:AS219" si="67">+AH161</f>
        <v>5679</v>
      </c>
      <c r="AI219" s="73">
        <f t="shared" si="67"/>
        <v>4990</v>
      </c>
      <c r="AJ219" s="73">
        <f t="shared" si="67"/>
        <v>689</v>
      </c>
      <c r="AK219" s="73">
        <f t="shared" si="67"/>
        <v>3666</v>
      </c>
      <c r="AL219" s="73">
        <f t="shared" si="67"/>
        <v>833</v>
      </c>
      <c r="AM219" s="73">
        <f t="shared" si="67"/>
        <v>1241</v>
      </c>
      <c r="AN219" s="73">
        <f t="shared" si="67"/>
        <v>1366</v>
      </c>
      <c r="AO219" s="73">
        <f t="shared" si="67"/>
        <v>7108</v>
      </c>
      <c r="AP219" s="73">
        <f t="shared" si="67"/>
        <v>547</v>
      </c>
      <c r="AQ219" s="73">
        <f t="shared" si="67"/>
        <v>2696</v>
      </c>
      <c r="AR219" s="73">
        <f t="shared" si="67"/>
        <v>2271</v>
      </c>
      <c r="AS219" s="73">
        <f t="shared" si="67"/>
        <v>425</v>
      </c>
    </row>
    <row r="220" spans="1:45" s="15" customFormat="1" ht="11.25" customHeight="1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14"/>
      <c r="Z220" s="14"/>
      <c r="AA220" s="14"/>
      <c r="AB220" s="75"/>
      <c r="AC220" s="14"/>
      <c r="AD220" s="14"/>
      <c r="AE220" s="14"/>
      <c r="AF220" s="14"/>
      <c r="AG220" s="46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</row>
  </sheetData>
  <mergeCells count="7">
    <mergeCell ref="AB127:AG127"/>
    <mergeCell ref="AB158:AG158"/>
    <mergeCell ref="AQ208:AR208"/>
    <mergeCell ref="AB7:AG7"/>
    <mergeCell ref="AB39:AG39"/>
    <mergeCell ref="AB60:AG60"/>
    <mergeCell ref="AB94:AG94"/>
  </mergeCells>
  <phoneticPr fontId="21" type="noConversion"/>
  <pageMargins left="0.42" right="0.38" top="0.84" bottom="0.83" header="0.4921259845" footer="0.4921259845"/>
  <pageSetup paperSize="9" orientation="landscape" r:id="rId1"/>
  <headerFooter alignWithMargins="0"/>
  <rowBreaks count="6" manualBreakCount="6">
    <brk id="32" max="16383" man="1"/>
    <brk id="54" max="16383" man="1"/>
    <brk id="87" max="16383" man="1"/>
    <brk id="120" max="16383" man="1"/>
    <brk id="151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L412"/>
  <sheetViews>
    <sheetView showGridLines="0" showZeros="0" workbookViewId="0">
      <selection activeCell="B369" sqref="B369"/>
    </sheetView>
  </sheetViews>
  <sheetFormatPr baseColWidth="10" defaultColWidth="11.453125" defaultRowHeight="12.5" x14ac:dyDescent="0.25"/>
  <cols>
    <col min="1" max="1" width="21.453125" style="2" customWidth="1"/>
    <col min="2" max="2" width="10.81640625" style="2" bestFit="1" customWidth="1"/>
    <col min="3" max="3" width="10.81640625" style="28" customWidth="1"/>
    <col min="4" max="4" width="10.54296875" style="28" customWidth="1"/>
    <col min="5" max="5" width="11.26953125" style="28" customWidth="1"/>
    <col min="6" max="6" width="9.81640625" style="28" customWidth="1"/>
    <col min="7" max="7" width="10" style="2" customWidth="1"/>
    <col min="8" max="8" width="9.7265625" style="2" customWidth="1"/>
    <col min="9" max="9" width="8.1796875" style="2" customWidth="1"/>
    <col min="10" max="16384" width="11.453125" style="2"/>
  </cols>
  <sheetData>
    <row r="1" spans="1:8" x14ac:dyDescent="0.25">
      <c r="A1" s="3" t="s">
        <v>286</v>
      </c>
      <c r="B1" s="3"/>
      <c r="C1" s="29"/>
      <c r="D1" s="29"/>
      <c r="E1" s="29"/>
      <c r="F1" s="29"/>
      <c r="G1" s="61"/>
      <c r="H1" s="1"/>
    </row>
    <row r="2" spans="1:8" x14ac:dyDescent="0.25">
      <c r="A2" s="1" t="s">
        <v>287</v>
      </c>
      <c r="B2" s="1"/>
      <c r="C2" s="29"/>
      <c r="D2" s="29"/>
      <c r="E2" s="29"/>
      <c r="F2" s="29"/>
      <c r="G2" s="61"/>
      <c r="H2" s="1"/>
    </row>
    <row r="3" spans="1:8" x14ac:dyDescent="0.25">
      <c r="A3" s="1" t="s">
        <v>150</v>
      </c>
      <c r="B3" s="1"/>
      <c r="C3" s="29"/>
      <c r="D3" s="29"/>
      <c r="E3" s="29"/>
      <c r="F3" s="29"/>
      <c r="G3" s="61"/>
      <c r="H3" s="1"/>
    </row>
    <row r="4" spans="1:8" x14ac:dyDescent="0.25">
      <c r="A4" s="1"/>
      <c r="B4" s="1"/>
      <c r="C4" s="29"/>
      <c r="D4" s="29"/>
      <c r="E4" s="29"/>
      <c r="F4" s="29"/>
      <c r="G4" s="61"/>
      <c r="H4" s="1"/>
    </row>
    <row r="5" spans="1:8" x14ac:dyDescent="0.25">
      <c r="A5" s="2" t="s">
        <v>347</v>
      </c>
      <c r="G5" s="61"/>
    </row>
    <row r="6" spans="1:8" x14ac:dyDescent="0.25">
      <c r="A6" s="59"/>
      <c r="B6" s="186" t="s">
        <v>443</v>
      </c>
      <c r="C6" s="188" t="s">
        <v>444</v>
      </c>
      <c r="D6" s="88" t="s">
        <v>446</v>
      </c>
      <c r="E6" s="103" t="s">
        <v>324</v>
      </c>
      <c r="F6" s="61"/>
    </row>
    <row r="7" spans="1:8" x14ac:dyDescent="0.25">
      <c r="A7" s="82" t="s">
        <v>384</v>
      </c>
      <c r="B7" s="187"/>
      <c r="C7" s="187" t="s">
        <v>445</v>
      </c>
      <c r="D7" s="51" t="s">
        <v>447</v>
      </c>
      <c r="E7" s="63"/>
      <c r="F7" s="2"/>
    </row>
    <row r="8" spans="1:8" x14ac:dyDescent="0.25">
      <c r="A8" s="9"/>
      <c r="B8" s="58"/>
      <c r="C8" s="58"/>
      <c r="D8" s="58"/>
      <c r="E8" s="58"/>
      <c r="F8" s="2"/>
    </row>
    <row r="9" spans="1:8" ht="13" x14ac:dyDescent="0.3">
      <c r="A9" s="11" t="s">
        <v>332</v>
      </c>
      <c r="B9" s="62">
        <f>+B12+B11</f>
        <v>20150</v>
      </c>
      <c r="C9" s="62">
        <f>+C12+C11</f>
        <v>1679</v>
      </c>
      <c r="D9" s="62">
        <f>+D12+D11</f>
        <v>363</v>
      </c>
      <c r="E9" s="62">
        <f>SUM(B9:D9)</f>
        <v>22192</v>
      </c>
      <c r="F9" s="2"/>
    </row>
    <row r="10" spans="1:8" ht="13" x14ac:dyDescent="0.3">
      <c r="A10" s="9"/>
      <c r="B10" s="58"/>
      <c r="C10" s="58"/>
      <c r="D10" s="58"/>
      <c r="E10" s="62"/>
      <c r="F10" s="2"/>
    </row>
    <row r="11" spans="1:8" ht="13" x14ac:dyDescent="0.3">
      <c r="A11" s="9" t="s">
        <v>368</v>
      </c>
      <c r="B11" s="58">
        <f>+B213</f>
        <v>15412</v>
      </c>
      <c r="C11" s="58">
        <f>+C213</f>
        <v>817</v>
      </c>
      <c r="D11" s="58">
        <f>+D213</f>
        <v>112</v>
      </c>
      <c r="E11" s="62">
        <f>SUM(B11:D11)</f>
        <v>16341</v>
      </c>
      <c r="F11" s="2"/>
    </row>
    <row r="12" spans="1:8" ht="13" x14ac:dyDescent="0.3">
      <c r="A12" s="14" t="s">
        <v>323</v>
      </c>
      <c r="B12" s="63">
        <f>+B231</f>
        <v>4738</v>
      </c>
      <c r="C12" s="63">
        <f>+C231</f>
        <v>862</v>
      </c>
      <c r="D12" s="63">
        <f>+D231</f>
        <v>251</v>
      </c>
      <c r="E12" s="64">
        <f>SUM(B12:D12)</f>
        <v>5851</v>
      </c>
      <c r="F12" s="2"/>
    </row>
    <row r="18" spans="1:8" x14ac:dyDescent="0.25">
      <c r="A18" s="470" t="s">
        <v>288</v>
      </c>
      <c r="B18" s="470"/>
      <c r="C18" s="470"/>
      <c r="D18" s="470"/>
      <c r="E18" s="470"/>
      <c r="F18" s="470"/>
      <c r="G18" s="3"/>
      <c r="H18" s="1"/>
    </row>
    <row r="19" spans="1:8" x14ac:dyDescent="0.25">
      <c r="A19" s="1" t="s">
        <v>289</v>
      </c>
      <c r="B19" s="1"/>
      <c r="C19" s="29"/>
      <c r="D19" s="29"/>
      <c r="E19" s="29"/>
      <c r="F19" s="29"/>
      <c r="G19" s="3"/>
      <c r="H19" s="1"/>
    </row>
    <row r="20" spans="1:8" x14ac:dyDescent="0.25">
      <c r="A20" s="1" t="s">
        <v>150</v>
      </c>
      <c r="B20" s="1"/>
      <c r="C20" s="29"/>
      <c r="D20" s="29"/>
      <c r="E20" s="29"/>
      <c r="F20" s="29"/>
      <c r="G20" s="61"/>
    </row>
    <row r="21" spans="1:8" x14ac:dyDescent="0.25">
      <c r="A21" s="61"/>
      <c r="B21" s="61"/>
      <c r="C21" s="79"/>
      <c r="D21" s="89"/>
      <c r="E21" s="79"/>
      <c r="G21" s="61"/>
    </row>
    <row r="22" spans="1:8" x14ac:dyDescent="0.25">
      <c r="A22" s="2" t="s">
        <v>347</v>
      </c>
      <c r="B22" s="61"/>
      <c r="C22" s="79"/>
      <c r="D22" s="89"/>
      <c r="E22" s="79"/>
      <c r="G22" s="61"/>
    </row>
    <row r="23" spans="1:8" x14ac:dyDescent="0.25">
      <c r="A23" s="15"/>
      <c r="B23" s="6"/>
      <c r="C23" s="6"/>
      <c r="D23" s="6"/>
      <c r="E23" s="475"/>
      <c r="F23" s="475"/>
      <c r="G23" s="475"/>
    </row>
    <row r="24" spans="1:8" x14ac:dyDescent="0.25">
      <c r="A24" s="8"/>
      <c r="B24" s="234" t="s">
        <v>443</v>
      </c>
      <c r="C24" s="188" t="s">
        <v>444</v>
      </c>
      <c r="D24" s="188" t="s">
        <v>446</v>
      </c>
      <c r="E24" s="256" t="s">
        <v>324</v>
      </c>
      <c r="F24" s="161"/>
      <c r="G24" s="161"/>
    </row>
    <row r="25" spans="1:8" x14ac:dyDescent="0.25">
      <c r="A25" s="14" t="s">
        <v>384</v>
      </c>
      <c r="B25" s="235"/>
      <c r="C25" s="187" t="s">
        <v>445</v>
      </c>
      <c r="D25" s="187" t="s">
        <v>447</v>
      </c>
      <c r="E25" s="51"/>
      <c r="F25" s="161"/>
      <c r="G25" s="161"/>
    </row>
    <row r="26" spans="1:8" x14ac:dyDescent="0.25">
      <c r="A26" s="9"/>
      <c r="B26" s="58"/>
      <c r="C26" s="58"/>
      <c r="D26" s="54"/>
      <c r="E26" s="13"/>
      <c r="F26" s="54"/>
      <c r="G26" s="54"/>
    </row>
    <row r="27" spans="1:8" ht="13" x14ac:dyDescent="0.3">
      <c r="A27" s="11" t="s">
        <v>332</v>
      </c>
      <c r="B27" s="62">
        <f>+B30+B29</f>
        <v>61521</v>
      </c>
      <c r="C27" s="62">
        <f>+C30+C29</f>
        <v>9714</v>
      </c>
      <c r="D27" s="55">
        <f>+D30+D29</f>
        <v>2505</v>
      </c>
      <c r="E27" s="12">
        <f>+E30+E29</f>
        <v>73740</v>
      </c>
      <c r="F27" s="55"/>
      <c r="G27" s="55"/>
    </row>
    <row r="28" spans="1:8" x14ac:dyDescent="0.25">
      <c r="A28" s="9"/>
      <c r="B28" s="58"/>
      <c r="C28" s="58"/>
      <c r="D28" s="54"/>
      <c r="E28" s="13"/>
      <c r="F28" s="54"/>
      <c r="G28" s="54"/>
    </row>
    <row r="29" spans="1:8" x14ac:dyDescent="0.25">
      <c r="A29" s="9" t="s">
        <v>368</v>
      </c>
      <c r="B29" s="58">
        <f>+B248</f>
        <v>43315</v>
      </c>
      <c r="C29" s="58">
        <f>+C248</f>
        <v>5130</v>
      </c>
      <c r="D29" s="54">
        <f>+D248</f>
        <v>1234</v>
      </c>
      <c r="E29" s="13">
        <f>+B29+C29+D29</f>
        <v>49679</v>
      </c>
      <c r="F29" s="54"/>
      <c r="G29" s="54"/>
    </row>
    <row r="30" spans="1:8" x14ac:dyDescent="0.25">
      <c r="A30" s="14" t="s">
        <v>323</v>
      </c>
      <c r="B30" s="63">
        <f>+B265</f>
        <v>18206</v>
      </c>
      <c r="C30" s="63">
        <f>+C265</f>
        <v>4584</v>
      </c>
      <c r="D30" s="267">
        <f>+D265</f>
        <v>1271</v>
      </c>
      <c r="E30" s="53">
        <f>+B30+C30+D30</f>
        <v>24061</v>
      </c>
      <c r="F30" s="54"/>
      <c r="G30" s="54"/>
    </row>
    <row r="32" spans="1:8" x14ac:dyDescent="0.25">
      <c r="A32" s="1" t="s">
        <v>290</v>
      </c>
      <c r="B32" s="1"/>
      <c r="C32" s="29"/>
      <c r="D32" s="29"/>
      <c r="E32" s="29"/>
      <c r="F32" s="29"/>
    </row>
    <row r="33" spans="1:9" x14ac:dyDescent="0.25">
      <c r="A33" s="1" t="s">
        <v>150</v>
      </c>
      <c r="B33" s="1"/>
      <c r="C33" s="29"/>
      <c r="D33" s="90"/>
      <c r="E33" s="29"/>
      <c r="F33" s="29"/>
      <c r="G33" s="81"/>
    </row>
    <row r="34" spans="1:9" x14ac:dyDescent="0.25">
      <c r="C34" s="152"/>
      <c r="D34" s="90"/>
      <c r="E34" s="29"/>
      <c r="F34" s="29"/>
    </row>
    <row r="35" spans="1:9" x14ac:dyDescent="0.25">
      <c r="D35" s="78"/>
    </row>
    <row r="36" spans="1:9" x14ac:dyDescent="0.25">
      <c r="A36" s="2" t="s">
        <v>347</v>
      </c>
      <c r="D36" s="78"/>
    </row>
    <row r="37" spans="1:9" x14ac:dyDescent="0.25">
      <c r="A37" s="8"/>
      <c r="B37" s="186" t="s">
        <v>443</v>
      </c>
      <c r="C37" s="188" t="s">
        <v>444</v>
      </c>
      <c r="D37" s="88" t="s">
        <v>446</v>
      </c>
      <c r="E37" s="88" t="s">
        <v>324</v>
      </c>
      <c r="F37" s="2"/>
      <c r="G37" s="6"/>
    </row>
    <row r="38" spans="1:9" x14ac:dyDescent="0.25">
      <c r="A38" s="14" t="s">
        <v>384</v>
      </c>
      <c r="B38" s="187"/>
      <c r="C38" s="187" t="s">
        <v>445</v>
      </c>
      <c r="D38" s="51" t="s">
        <v>447</v>
      </c>
      <c r="E38" s="53"/>
      <c r="F38" s="2"/>
      <c r="G38" s="6"/>
    </row>
    <row r="39" spans="1:9" x14ac:dyDescent="0.25">
      <c r="A39" s="9"/>
      <c r="B39" s="58"/>
      <c r="C39" s="58"/>
      <c r="D39" s="58"/>
      <c r="E39" s="58"/>
      <c r="F39" s="2"/>
      <c r="G39" s="15"/>
    </row>
    <row r="40" spans="1:9" ht="13" x14ac:dyDescent="0.3">
      <c r="A40" s="11" t="s">
        <v>332</v>
      </c>
      <c r="B40" s="62">
        <f>+B43+B42</f>
        <v>0</v>
      </c>
      <c r="C40" s="62">
        <f>+C43+C42</f>
        <v>10080</v>
      </c>
      <c r="D40" s="62">
        <f>+D43+D42</f>
        <v>2405</v>
      </c>
      <c r="E40" s="62">
        <f>SUM(B40:D40)</f>
        <v>12485</v>
      </c>
      <c r="F40" s="2"/>
      <c r="G40" s="47"/>
    </row>
    <row r="41" spans="1:9" x14ac:dyDescent="0.25">
      <c r="A41" s="9"/>
      <c r="B41" s="58"/>
      <c r="C41" s="58"/>
      <c r="D41" s="58"/>
      <c r="E41" s="58"/>
      <c r="F41" s="2"/>
      <c r="G41" s="15"/>
    </row>
    <row r="42" spans="1:9" ht="13" x14ac:dyDescent="0.3">
      <c r="A42" s="9" t="s">
        <v>368</v>
      </c>
      <c r="B42" s="58">
        <f>+B281</f>
        <v>0</v>
      </c>
      <c r="C42" s="58">
        <f>+C281</f>
        <v>5514</v>
      </c>
      <c r="D42" s="58">
        <f>+D281</f>
        <v>1219</v>
      </c>
      <c r="E42" s="62">
        <f>SUM(B42:D42)</f>
        <v>6733</v>
      </c>
      <c r="F42" s="2"/>
      <c r="G42" s="15"/>
    </row>
    <row r="43" spans="1:9" ht="13" x14ac:dyDescent="0.3">
      <c r="A43" s="14" t="s">
        <v>323</v>
      </c>
      <c r="B43" s="63">
        <f>+B298</f>
        <v>0</v>
      </c>
      <c r="C43" s="63">
        <f>+C298</f>
        <v>4566</v>
      </c>
      <c r="D43" s="63">
        <f>+D298</f>
        <v>1186</v>
      </c>
      <c r="E43" s="64">
        <f>SUM(B43:D43)</f>
        <v>5752</v>
      </c>
      <c r="F43" s="2"/>
      <c r="G43" s="15"/>
    </row>
    <row r="46" spans="1:9" ht="10.5" customHeight="1" x14ac:dyDescent="0.25"/>
    <row r="48" spans="1:9" x14ac:dyDescent="0.25">
      <c r="A48" s="1" t="s">
        <v>179</v>
      </c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 t="s">
        <v>180</v>
      </c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 t="s">
        <v>150</v>
      </c>
      <c r="B50" s="1"/>
      <c r="C50" s="1"/>
      <c r="D50" s="1"/>
      <c r="E50" s="1"/>
      <c r="F50" s="1"/>
      <c r="G50" s="1"/>
      <c r="H50" s="1"/>
      <c r="I50" s="1"/>
    </row>
    <row r="52" spans="1:9" x14ac:dyDescent="0.25">
      <c r="D52" s="78"/>
    </row>
    <row r="53" spans="1:9" x14ac:dyDescent="0.25">
      <c r="A53" s="2" t="s">
        <v>347</v>
      </c>
      <c r="D53" s="78"/>
    </row>
    <row r="54" spans="1:9" x14ac:dyDescent="0.25">
      <c r="A54" s="8"/>
      <c r="B54" s="482" t="s">
        <v>387</v>
      </c>
      <c r="C54" s="480"/>
      <c r="D54" s="480"/>
      <c r="E54" s="480"/>
      <c r="F54" s="477" t="s">
        <v>177</v>
      </c>
      <c r="G54" s="478"/>
      <c r="H54" s="478"/>
      <c r="I54" s="479"/>
    </row>
    <row r="55" spans="1:9" x14ac:dyDescent="0.25">
      <c r="A55" s="9" t="s">
        <v>384</v>
      </c>
      <c r="B55" s="186" t="s">
        <v>443</v>
      </c>
      <c r="C55" s="188" t="s">
        <v>444</v>
      </c>
      <c r="D55" s="88" t="s">
        <v>446</v>
      </c>
      <c r="E55" s="88" t="s">
        <v>324</v>
      </c>
      <c r="F55" s="193" t="s">
        <v>443</v>
      </c>
      <c r="G55" s="189" t="s">
        <v>444</v>
      </c>
      <c r="H55" s="190" t="s">
        <v>446</v>
      </c>
      <c r="I55" s="153" t="s">
        <v>324</v>
      </c>
    </row>
    <row r="56" spans="1:9" x14ac:dyDescent="0.25">
      <c r="A56" s="14"/>
      <c r="B56" s="187"/>
      <c r="C56" s="187" t="s">
        <v>445</v>
      </c>
      <c r="D56" s="51" t="s">
        <v>447</v>
      </c>
      <c r="E56" s="53"/>
      <c r="F56" s="187"/>
      <c r="G56" s="191" t="s">
        <v>445</v>
      </c>
      <c r="H56" s="192" t="s">
        <v>447</v>
      </c>
      <c r="I56" s="53"/>
    </row>
    <row r="57" spans="1:9" x14ac:dyDescent="0.25">
      <c r="A57" s="9"/>
      <c r="B57" s="58"/>
      <c r="C57" s="58"/>
      <c r="D57" s="58"/>
      <c r="E57" s="58"/>
      <c r="F57" s="58"/>
      <c r="G57" s="58"/>
      <c r="H57" s="58"/>
      <c r="I57" s="58"/>
    </row>
    <row r="58" spans="1:9" ht="13" x14ac:dyDescent="0.3">
      <c r="A58" s="11" t="s">
        <v>332</v>
      </c>
      <c r="B58" s="62">
        <f>+B61+B60</f>
        <v>64265</v>
      </c>
      <c r="C58" s="62">
        <f>+C61+C60</f>
        <v>17848</v>
      </c>
      <c r="D58" s="62">
        <f>+D61+D60</f>
        <v>5930</v>
      </c>
      <c r="E58" s="62">
        <f>SUM(B58:D58)</f>
        <v>88043</v>
      </c>
      <c r="F58" s="62">
        <f>+F61+F60</f>
        <v>4065</v>
      </c>
      <c r="G58" s="62">
        <f>+G61+G60</f>
        <v>3973</v>
      </c>
      <c r="H58" s="62">
        <f>+H61+H60</f>
        <v>1553</v>
      </c>
      <c r="I58" s="62">
        <f>SUM(F58:H58)</f>
        <v>9591</v>
      </c>
    </row>
    <row r="59" spans="1:9" x14ac:dyDescent="0.25">
      <c r="A59" s="9"/>
      <c r="B59" s="58"/>
      <c r="C59" s="58"/>
      <c r="D59" s="58"/>
      <c r="E59" s="58"/>
      <c r="F59" s="58"/>
      <c r="G59" s="58"/>
      <c r="H59" s="58"/>
      <c r="I59" s="58"/>
    </row>
    <row r="60" spans="1:9" ht="13" x14ac:dyDescent="0.3">
      <c r="A60" s="9" t="s">
        <v>368</v>
      </c>
      <c r="B60" s="58">
        <f>+B316</f>
        <v>47315</v>
      </c>
      <c r="C60" s="58">
        <f>+C316</f>
        <v>8901</v>
      </c>
      <c r="D60" s="58">
        <f>+D316</f>
        <v>2614</v>
      </c>
      <c r="E60" s="62">
        <f>SUM(B60:D60)</f>
        <v>58830</v>
      </c>
      <c r="F60" s="58">
        <f>+F316</f>
        <v>1840</v>
      </c>
      <c r="G60" s="58">
        <f>+G316</f>
        <v>2803</v>
      </c>
      <c r="H60" s="58">
        <f>+H316</f>
        <v>1115</v>
      </c>
      <c r="I60" s="62">
        <f>SUM(F60:H60)</f>
        <v>5758</v>
      </c>
    </row>
    <row r="61" spans="1:9" ht="13" x14ac:dyDescent="0.3">
      <c r="A61" s="14" t="s">
        <v>323</v>
      </c>
      <c r="B61" s="63">
        <f>+B335</f>
        <v>16950</v>
      </c>
      <c r="C61" s="63">
        <f>+C335</f>
        <v>8947</v>
      </c>
      <c r="D61" s="63">
        <f>+D335</f>
        <v>3316</v>
      </c>
      <c r="E61" s="64">
        <f>SUM(B61:D61)</f>
        <v>29213</v>
      </c>
      <c r="F61" s="63">
        <f>+F335</f>
        <v>2225</v>
      </c>
      <c r="G61" s="63">
        <f>+G335</f>
        <v>1170</v>
      </c>
      <c r="H61" s="63">
        <f>+H335</f>
        <v>438</v>
      </c>
      <c r="I61" s="64">
        <f>SUM(F61:H61)</f>
        <v>3833</v>
      </c>
    </row>
    <row r="62" spans="1:9" x14ac:dyDescent="0.25">
      <c r="G62" s="15"/>
    </row>
    <row r="64" spans="1:9" x14ac:dyDescent="0.25">
      <c r="A64" s="1" t="s">
        <v>291</v>
      </c>
      <c r="B64" s="1"/>
      <c r="C64" s="29"/>
      <c r="D64" s="29"/>
      <c r="E64" s="29"/>
      <c r="F64" s="29"/>
    </row>
    <row r="65" spans="1:7" x14ac:dyDescent="0.25">
      <c r="A65" s="1" t="s">
        <v>289</v>
      </c>
      <c r="B65" s="1"/>
      <c r="C65" s="29"/>
      <c r="D65" s="29"/>
      <c r="E65" s="29"/>
      <c r="F65" s="29"/>
    </row>
    <row r="66" spans="1:7" x14ac:dyDescent="0.25">
      <c r="A66" s="1" t="s">
        <v>151</v>
      </c>
      <c r="B66" s="1"/>
      <c r="C66" s="29"/>
      <c r="D66" s="29"/>
      <c r="E66" s="29"/>
      <c r="F66" s="29"/>
    </row>
    <row r="67" spans="1:7" x14ac:dyDescent="0.25">
      <c r="D67" s="78"/>
    </row>
    <row r="68" spans="1:7" x14ac:dyDescent="0.25">
      <c r="D68" s="78"/>
    </row>
    <row r="69" spans="1:7" x14ac:dyDescent="0.25">
      <c r="A69" s="2" t="s">
        <v>347</v>
      </c>
      <c r="D69" s="78"/>
      <c r="G69" s="15"/>
    </row>
    <row r="70" spans="1:7" x14ac:dyDescent="0.25">
      <c r="D70" s="78"/>
      <c r="G70" s="15"/>
    </row>
    <row r="71" spans="1:7" x14ac:dyDescent="0.25">
      <c r="A71" s="8"/>
      <c r="B71" s="186" t="s">
        <v>443</v>
      </c>
      <c r="C71" s="188" t="s">
        <v>444</v>
      </c>
      <c r="D71" s="88" t="s">
        <v>446</v>
      </c>
      <c r="E71" s="15"/>
      <c r="F71" s="49"/>
    </row>
    <row r="72" spans="1:7" x14ac:dyDescent="0.25">
      <c r="A72" s="14" t="s">
        <v>384</v>
      </c>
      <c r="B72" s="187"/>
      <c r="C72" s="187" t="s">
        <v>445</v>
      </c>
      <c r="D72" s="51" t="s">
        <v>447</v>
      </c>
      <c r="E72" s="15"/>
      <c r="F72" s="6"/>
    </row>
    <row r="73" spans="1:7" x14ac:dyDescent="0.25">
      <c r="A73" s="9"/>
      <c r="B73" s="58"/>
      <c r="C73" s="58"/>
      <c r="D73" s="58"/>
      <c r="E73" s="15"/>
      <c r="F73" s="15"/>
    </row>
    <row r="74" spans="1:7" ht="13" x14ac:dyDescent="0.3">
      <c r="A74" s="11" t="s">
        <v>332</v>
      </c>
      <c r="B74" s="62">
        <f>+B77+B76</f>
        <v>3366462</v>
      </c>
      <c r="C74" s="62">
        <f>+C77+C76</f>
        <v>420592</v>
      </c>
      <c r="D74" s="62">
        <f>+D77+D76</f>
        <v>88387</v>
      </c>
      <c r="E74" s="15"/>
      <c r="F74" s="55"/>
    </row>
    <row r="75" spans="1:7" x14ac:dyDescent="0.25">
      <c r="A75" s="9"/>
      <c r="B75" s="58"/>
      <c r="C75" s="58"/>
      <c r="D75" s="58"/>
      <c r="E75" s="15"/>
      <c r="F75" s="54"/>
    </row>
    <row r="76" spans="1:7" x14ac:dyDescent="0.25">
      <c r="A76" s="9" t="s">
        <v>368</v>
      </c>
      <c r="B76" s="58">
        <f>+B351</f>
        <v>2715526</v>
      </c>
      <c r="C76" s="58">
        <f>+C351</f>
        <v>241213</v>
      </c>
      <c r="D76" s="58">
        <f>+D351</f>
        <v>47164</v>
      </c>
      <c r="E76" s="15"/>
      <c r="F76" s="54"/>
    </row>
    <row r="77" spans="1:7" x14ac:dyDescent="0.25">
      <c r="A77" s="14" t="s">
        <v>323</v>
      </c>
      <c r="B77" s="63">
        <f>+B369</f>
        <v>650936</v>
      </c>
      <c r="C77" s="63">
        <f>+C369</f>
        <v>179379</v>
      </c>
      <c r="D77" s="63">
        <f>+D369</f>
        <v>41223</v>
      </c>
      <c r="E77" s="15"/>
      <c r="F77" s="54"/>
    </row>
    <row r="78" spans="1:7" x14ac:dyDescent="0.25">
      <c r="G78" s="3"/>
    </row>
    <row r="79" spans="1:7" x14ac:dyDescent="0.25">
      <c r="G79" s="3"/>
    </row>
    <row r="82" spans="1:8" x14ac:dyDescent="0.25">
      <c r="A82" s="470" t="s">
        <v>292</v>
      </c>
      <c r="B82" s="476"/>
      <c r="C82" s="476"/>
      <c r="D82" s="476"/>
      <c r="E82" s="29"/>
      <c r="F82" s="29"/>
    </row>
    <row r="83" spans="1:8" x14ac:dyDescent="0.25">
      <c r="A83" s="470" t="s">
        <v>289</v>
      </c>
      <c r="B83" s="476"/>
      <c r="C83" s="476"/>
      <c r="D83" s="476"/>
      <c r="E83" s="29"/>
      <c r="F83" s="29"/>
    </row>
    <row r="84" spans="1:8" x14ac:dyDescent="0.25">
      <c r="A84" s="470" t="s">
        <v>150</v>
      </c>
      <c r="B84" s="476"/>
      <c r="C84" s="476"/>
      <c r="D84" s="476"/>
      <c r="E84" s="29"/>
      <c r="F84" s="29"/>
    </row>
    <row r="85" spans="1:8" x14ac:dyDescent="0.25">
      <c r="D85" s="78"/>
    </row>
    <row r="86" spans="1:8" x14ac:dyDescent="0.25">
      <c r="A86" s="2" t="s">
        <v>347</v>
      </c>
      <c r="D86" s="78"/>
    </row>
    <row r="87" spans="1:8" x14ac:dyDescent="0.25">
      <c r="D87" s="78"/>
    </row>
    <row r="88" spans="1:8" x14ac:dyDescent="0.25">
      <c r="A88" s="8"/>
      <c r="B88" s="186" t="s">
        <v>443</v>
      </c>
      <c r="C88" s="188" t="s">
        <v>444</v>
      </c>
      <c r="D88" s="88" t="s">
        <v>446</v>
      </c>
      <c r="E88" s="2"/>
      <c r="F88" s="6"/>
    </row>
    <row r="89" spans="1:8" x14ac:dyDescent="0.25">
      <c r="A89" s="14" t="s">
        <v>384</v>
      </c>
      <c r="B89" s="187"/>
      <c r="C89" s="187" t="s">
        <v>445</v>
      </c>
      <c r="D89" s="51" t="s">
        <v>447</v>
      </c>
      <c r="E89" s="2"/>
      <c r="F89" s="6"/>
    </row>
    <row r="90" spans="1:8" x14ac:dyDescent="0.25">
      <c r="A90" s="9"/>
      <c r="B90" s="58"/>
      <c r="C90" s="58"/>
      <c r="D90" s="58"/>
      <c r="E90" s="2"/>
      <c r="F90" s="15"/>
    </row>
    <row r="91" spans="1:8" ht="13" x14ac:dyDescent="0.3">
      <c r="A91" s="11" t="s">
        <v>332</v>
      </c>
      <c r="B91" s="62">
        <f>+B94+B93</f>
        <v>1008722</v>
      </c>
      <c r="C91" s="62">
        <f>+C94+C93</f>
        <v>60495</v>
      </c>
      <c r="D91" s="62">
        <f>+D94+D93</f>
        <v>12460</v>
      </c>
      <c r="E91" s="2"/>
      <c r="F91" s="55"/>
    </row>
    <row r="92" spans="1:8" x14ac:dyDescent="0.25">
      <c r="A92" s="9"/>
      <c r="B92" s="58"/>
      <c r="C92" s="58"/>
      <c r="D92" s="58"/>
      <c r="E92" s="2"/>
      <c r="F92" s="54"/>
    </row>
    <row r="93" spans="1:8" x14ac:dyDescent="0.25">
      <c r="A93" s="9" t="s">
        <v>368</v>
      </c>
      <c r="B93" s="58">
        <f>+B386</f>
        <v>904227</v>
      </c>
      <c r="C93" s="58">
        <f>+C386</f>
        <v>42481</v>
      </c>
      <c r="D93" s="58">
        <f>+D386</f>
        <v>8476</v>
      </c>
      <c r="E93" s="2"/>
      <c r="F93" s="54"/>
    </row>
    <row r="94" spans="1:8" x14ac:dyDescent="0.25">
      <c r="A94" s="14" t="s">
        <v>323</v>
      </c>
      <c r="B94" s="63">
        <f>+B403</f>
        <v>104495</v>
      </c>
      <c r="C94" s="63">
        <f>+C403</f>
        <v>18014</v>
      </c>
      <c r="D94" s="63">
        <f>+D403</f>
        <v>3984</v>
      </c>
      <c r="E94" s="2"/>
      <c r="F94" s="54"/>
    </row>
    <row r="95" spans="1:8" x14ac:dyDescent="0.25">
      <c r="G95" s="1"/>
    </row>
    <row r="96" spans="1:8" x14ac:dyDescent="0.25">
      <c r="A96" s="1" t="s">
        <v>172</v>
      </c>
      <c r="B96" s="1"/>
      <c r="C96" s="1"/>
      <c r="D96" s="1"/>
      <c r="E96" s="1"/>
      <c r="F96" s="65"/>
      <c r="G96" s="65"/>
      <c r="H96" s="65"/>
    </row>
    <row r="97" spans="1:8" x14ac:dyDescent="0.25">
      <c r="A97" s="1" t="s">
        <v>299</v>
      </c>
      <c r="B97" s="1"/>
      <c r="C97" s="1"/>
      <c r="D97" s="1"/>
      <c r="E97" s="1"/>
      <c r="F97" s="65"/>
      <c r="G97" s="65"/>
      <c r="H97" s="65"/>
    </row>
    <row r="98" spans="1:8" x14ac:dyDescent="0.25">
      <c r="A98" s="1" t="s">
        <v>150</v>
      </c>
      <c r="B98" s="1"/>
      <c r="C98" s="1"/>
      <c r="D98" s="1"/>
      <c r="E98" s="1"/>
      <c r="F98" s="65"/>
      <c r="G98" s="65"/>
      <c r="H98" s="65"/>
    </row>
    <row r="99" spans="1:8" x14ac:dyDescent="0.25">
      <c r="A99" s="465"/>
      <c r="B99" s="465"/>
      <c r="C99" s="465"/>
      <c r="D99" s="465"/>
      <c r="E99" s="465"/>
      <c r="F99" s="465"/>
      <c r="G99" s="465"/>
      <c r="H99" s="465"/>
    </row>
    <row r="100" spans="1:8" x14ac:dyDescent="0.25">
      <c r="A100" s="2" t="s">
        <v>347</v>
      </c>
      <c r="C100" s="91"/>
      <c r="D100" s="61" t="s">
        <v>383</v>
      </c>
      <c r="E100" s="91"/>
    </row>
    <row r="101" spans="1:8" x14ac:dyDescent="0.25">
      <c r="F101" s="50"/>
      <c r="G101" s="61"/>
    </row>
    <row r="102" spans="1:8" x14ac:dyDescent="0.25">
      <c r="A102" s="8"/>
      <c r="B102" s="186" t="s">
        <v>443</v>
      </c>
      <c r="C102" s="188" t="s">
        <v>444</v>
      </c>
      <c r="D102" s="88" t="s">
        <v>446</v>
      </c>
      <c r="E102" s="88" t="s">
        <v>324</v>
      </c>
      <c r="F102" s="2"/>
    </row>
    <row r="103" spans="1:8" x14ac:dyDescent="0.25">
      <c r="A103" s="14" t="s">
        <v>378</v>
      </c>
      <c r="B103" s="187"/>
      <c r="C103" s="187" t="s">
        <v>445</v>
      </c>
      <c r="D103" s="51" t="s">
        <v>447</v>
      </c>
      <c r="E103" s="51"/>
      <c r="F103" s="2"/>
    </row>
    <row r="104" spans="1:8" x14ac:dyDescent="0.25">
      <c r="A104" s="9"/>
      <c r="B104" s="58"/>
      <c r="C104" s="58"/>
      <c r="D104" s="58"/>
      <c r="E104" s="58"/>
      <c r="F104" s="2"/>
    </row>
    <row r="105" spans="1:8" ht="13" x14ac:dyDescent="0.3">
      <c r="A105" s="11" t="s">
        <v>332</v>
      </c>
      <c r="B105" s="62">
        <f>SUM(B107:B112)</f>
        <v>20150</v>
      </c>
      <c r="C105" s="62">
        <f>SUM(C107:C112)</f>
        <v>1679</v>
      </c>
      <c r="D105" s="62">
        <f>SUM(D107:D112)</f>
        <v>363</v>
      </c>
      <c r="E105" s="62">
        <f>SUM(B105:D105)</f>
        <v>22192</v>
      </c>
      <c r="F105" s="2"/>
    </row>
    <row r="106" spans="1:8" x14ac:dyDescent="0.25">
      <c r="A106" s="9"/>
      <c r="B106" s="58"/>
      <c r="C106" s="58"/>
      <c r="D106" s="58"/>
      <c r="E106" s="58"/>
      <c r="F106" s="2"/>
    </row>
    <row r="107" spans="1:8" ht="13" x14ac:dyDescent="0.3">
      <c r="A107" s="9" t="s">
        <v>348</v>
      </c>
      <c r="B107" s="58">
        <f t="shared" ref="B107:D112" si="0">+B215+B233</f>
        <v>5787</v>
      </c>
      <c r="C107" s="58">
        <f t="shared" si="0"/>
        <v>764</v>
      </c>
      <c r="D107" s="58">
        <f t="shared" si="0"/>
        <v>197</v>
      </c>
      <c r="E107" s="62">
        <f t="shared" ref="E107:E112" si="1">SUM(B107:D107)</f>
        <v>6748</v>
      </c>
      <c r="F107" s="2"/>
    </row>
    <row r="108" spans="1:8" ht="13" x14ac:dyDescent="0.3">
      <c r="A108" s="9" t="s">
        <v>352</v>
      </c>
      <c r="B108" s="58">
        <f t="shared" si="0"/>
        <v>1480</v>
      </c>
      <c r="C108" s="58">
        <f t="shared" si="0"/>
        <v>130</v>
      </c>
      <c r="D108" s="58">
        <f t="shared" si="0"/>
        <v>28</v>
      </c>
      <c r="E108" s="62">
        <f t="shared" si="1"/>
        <v>1638</v>
      </c>
      <c r="F108" s="2"/>
    </row>
    <row r="109" spans="1:8" ht="13" x14ac:dyDescent="0.3">
      <c r="A109" s="9" t="s">
        <v>349</v>
      </c>
      <c r="B109" s="58">
        <f t="shared" si="0"/>
        <v>4989</v>
      </c>
      <c r="C109" s="58">
        <f t="shared" si="0"/>
        <v>269</v>
      </c>
      <c r="D109" s="58">
        <f t="shared" si="0"/>
        <v>47</v>
      </c>
      <c r="E109" s="62">
        <f t="shared" si="1"/>
        <v>5305</v>
      </c>
      <c r="F109" s="2"/>
    </row>
    <row r="110" spans="1:8" ht="13" x14ac:dyDescent="0.3">
      <c r="A110" s="9" t="s">
        <v>350</v>
      </c>
      <c r="B110" s="58">
        <f t="shared" si="0"/>
        <v>2370</v>
      </c>
      <c r="C110" s="58">
        <f t="shared" si="0"/>
        <v>166</v>
      </c>
      <c r="D110" s="58">
        <f t="shared" si="0"/>
        <v>30</v>
      </c>
      <c r="E110" s="62">
        <f t="shared" si="1"/>
        <v>2566</v>
      </c>
      <c r="F110" s="2"/>
    </row>
    <row r="111" spans="1:8" ht="13" x14ac:dyDescent="0.3">
      <c r="A111" s="9" t="s">
        <v>367</v>
      </c>
      <c r="B111" s="58">
        <f t="shared" si="0"/>
        <v>3253</v>
      </c>
      <c r="C111" s="58">
        <f t="shared" si="0"/>
        <v>206</v>
      </c>
      <c r="D111" s="58">
        <f t="shared" si="0"/>
        <v>38</v>
      </c>
      <c r="E111" s="62">
        <f t="shared" si="1"/>
        <v>3497</v>
      </c>
      <c r="F111" s="2"/>
    </row>
    <row r="112" spans="1:8" ht="13" x14ac:dyDescent="0.3">
      <c r="A112" s="14" t="s">
        <v>351</v>
      </c>
      <c r="B112" s="63">
        <f t="shared" si="0"/>
        <v>2271</v>
      </c>
      <c r="C112" s="63">
        <f t="shared" si="0"/>
        <v>144</v>
      </c>
      <c r="D112" s="63">
        <f t="shared" si="0"/>
        <v>23</v>
      </c>
      <c r="E112" s="52">
        <f t="shared" si="1"/>
        <v>2438</v>
      </c>
      <c r="F112" s="2"/>
    </row>
    <row r="113" spans="1:8" x14ac:dyDescent="0.25">
      <c r="A113" s="15"/>
      <c r="B113" s="15"/>
    </row>
    <row r="114" spans="1:8" x14ac:dyDescent="0.25">
      <c r="A114" s="15"/>
      <c r="B114" s="15"/>
    </row>
    <row r="115" spans="1:8" x14ac:dyDescent="0.25">
      <c r="A115" s="15"/>
      <c r="B115" s="15"/>
    </row>
    <row r="116" spans="1:8" x14ac:dyDescent="0.25">
      <c r="A116" s="1" t="s">
        <v>293</v>
      </c>
      <c r="B116" s="1"/>
      <c r="C116" s="29"/>
      <c r="D116" s="29"/>
      <c r="E116" s="29"/>
      <c r="F116" s="29"/>
      <c r="G116" s="61"/>
      <c r="H116" s="61"/>
    </row>
    <row r="117" spans="1:8" x14ac:dyDescent="0.25">
      <c r="A117" s="1" t="s">
        <v>297</v>
      </c>
      <c r="B117" s="1"/>
      <c r="C117" s="29"/>
      <c r="D117" s="29"/>
      <c r="E117" s="29"/>
      <c r="F117" s="29"/>
      <c r="G117" s="61"/>
      <c r="H117" s="61"/>
    </row>
    <row r="118" spans="1:8" x14ac:dyDescent="0.25">
      <c r="A118" s="1" t="s">
        <v>150</v>
      </c>
      <c r="B118" s="1"/>
      <c r="C118" s="29"/>
      <c r="D118" s="29"/>
      <c r="E118" s="29"/>
      <c r="F118" s="29"/>
      <c r="G118" s="61"/>
      <c r="H118" s="61"/>
    </row>
    <row r="119" spans="1:8" x14ac:dyDescent="0.25">
      <c r="G119" s="61"/>
    </row>
    <row r="120" spans="1:8" x14ac:dyDescent="0.25">
      <c r="A120" s="2" t="s">
        <v>347</v>
      </c>
      <c r="D120" s="30" t="s">
        <v>383</v>
      </c>
      <c r="F120" s="91"/>
      <c r="G120" s="61"/>
    </row>
    <row r="121" spans="1:8" x14ac:dyDescent="0.25">
      <c r="E121" s="91"/>
      <c r="F121" s="91"/>
      <c r="G121" s="61"/>
    </row>
    <row r="122" spans="1:8" x14ac:dyDescent="0.25">
      <c r="A122" s="8" t="s">
        <v>378</v>
      </c>
      <c r="B122" s="234" t="s">
        <v>443</v>
      </c>
      <c r="C122" s="188" t="s">
        <v>444</v>
      </c>
      <c r="D122" s="188" t="s">
        <v>446</v>
      </c>
      <c r="E122" s="256" t="s">
        <v>324</v>
      </c>
      <c r="F122" s="161"/>
      <c r="G122" s="161"/>
    </row>
    <row r="123" spans="1:8" x14ac:dyDescent="0.25">
      <c r="A123" s="14"/>
      <c r="B123" s="235"/>
      <c r="C123" s="187" t="s">
        <v>445</v>
      </c>
      <c r="D123" s="187" t="s">
        <v>447</v>
      </c>
      <c r="E123" s="51"/>
      <c r="F123" s="161"/>
      <c r="G123" s="161"/>
    </row>
    <row r="124" spans="1:8" x14ac:dyDescent="0.25">
      <c r="A124" s="9"/>
      <c r="B124" s="58"/>
      <c r="C124" s="58"/>
      <c r="D124" s="54"/>
      <c r="E124" s="13"/>
      <c r="F124" s="15"/>
      <c r="G124" s="15"/>
    </row>
    <row r="125" spans="1:8" ht="13" x14ac:dyDescent="0.3">
      <c r="A125" s="11" t="s">
        <v>332</v>
      </c>
      <c r="B125" s="62">
        <f>SUM(B127:B132)</f>
        <v>61521</v>
      </c>
      <c r="C125" s="62">
        <f>SUM(C127:C132)</f>
        <v>9714</v>
      </c>
      <c r="D125" s="55">
        <f>SUM(D127:D132)</f>
        <v>2505</v>
      </c>
      <c r="E125" s="12">
        <f>SUM(E127:E132)</f>
        <v>73740</v>
      </c>
      <c r="F125" s="55"/>
      <c r="G125" s="55"/>
    </row>
    <row r="126" spans="1:8" x14ac:dyDescent="0.25">
      <c r="A126" s="9"/>
      <c r="B126" s="58"/>
      <c r="C126" s="58"/>
      <c r="D126" s="54"/>
      <c r="E126" s="98"/>
      <c r="F126" s="15"/>
      <c r="G126" s="54"/>
    </row>
    <row r="127" spans="1:8" x14ac:dyDescent="0.25">
      <c r="A127" s="9" t="s">
        <v>348</v>
      </c>
      <c r="B127" s="58">
        <f t="shared" ref="B127:D132" si="2">+B250+B267</f>
        <v>20544</v>
      </c>
      <c r="C127" s="58">
        <f t="shared" si="2"/>
        <v>4293</v>
      </c>
      <c r="D127" s="54">
        <f t="shared" si="2"/>
        <v>1273</v>
      </c>
      <c r="E127" s="13">
        <f t="shared" ref="E127:E132" si="3">+E250+E267</f>
        <v>26110</v>
      </c>
      <c r="F127" s="54"/>
      <c r="G127" s="54"/>
    </row>
    <row r="128" spans="1:8" x14ac:dyDescent="0.25">
      <c r="A128" s="9" t="s">
        <v>352</v>
      </c>
      <c r="B128" s="58">
        <f t="shared" si="2"/>
        <v>4622</v>
      </c>
      <c r="C128" s="58">
        <f t="shared" si="2"/>
        <v>792</v>
      </c>
      <c r="D128" s="54">
        <f t="shared" si="2"/>
        <v>204</v>
      </c>
      <c r="E128" s="13">
        <f t="shared" si="3"/>
        <v>5618</v>
      </c>
      <c r="F128" s="54"/>
      <c r="G128" s="54"/>
    </row>
    <row r="129" spans="1:7" x14ac:dyDescent="0.25">
      <c r="A129" s="9" t="s">
        <v>349</v>
      </c>
      <c r="B129" s="58">
        <f t="shared" si="2"/>
        <v>14703</v>
      </c>
      <c r="C129" s="58">
        <f t="shared" si="2"/>
        <v>1573</v>
      </c>
      <c r="D129" s="54">
        <f t="shared" si="2"/>
        <v>380</v>
      </c>
      <c r="E129" s="13">
        <f t="shared" si="3"/>
        <v>16656</v>
      </c>
      <c r="F129" s="54"/>
      <c r="G129" s="54"/>
    </row>
    <row r="130" spans="1:7" x14ac:dyDescent="0.25">
      <c r="A130" s="9" t="s">
        <v>350</v>
      </c>
      <c r="B130" s="58">
        <f t="shared" si="2"/>
        <v>6278</v>
      </c>
      <c r="C130" s="58">
        <f t="shared" si="2"/>
        <v>932</v>
      </c>
      <c r="D130" s="54">
        <f t="shared" si="2"/>
        <v>187</v>
      </c>
      <c r="E130" s="13">
        <f>+E253+E270</f>
        <v>7397</v>
      </c>
      <c r="F130" s="54"/>
      <c r="G130" s="54"/>
    </row>
    <row r="131" spans="1:7" x14ac:dyDescent="0.25">
      <c r="A131" s="9" t="s">
        <v>367</v>
      </c>
      <c r="B131" s="58">
        <f t="shared" si="2"/>
        <v>9695</v>
      </c>
      <c r="C131" s="58">
        <f t="shared" si="2"/>
        <v>1276</v>
      </c>
      <c r="D131" s="54">
        <f t="shared" si="2"/>
        <v>291</v>
      </c>
      <c r="E131" s="13">
        <f t="shared" si="3"/>
        <v>11262</v>
      </c>
      <c r="F131" s="54"/>
      <c r="G131" s="54"/>
    </row>
    <row r="132" spans="1:7" x14ac:dyDescent="0.25">
      <c r="A132" s="14" t="s">
        <v>351</v>
      </c>
      <c r="B132" s="63">
        <f t="shared" si="2"/>
        <v>5679</v>
      </c>
      <c r="C132" s="63">
        <f t="shared" si="2"/>
        <v>848</v>
      </c>
      <c r="D132" s="267">
        <f t="shared" si="2"/>
        <v>170</v>
      </c>
      <c r="E132" s="53">
        <f t="shared" si="3"/>
        <v>6697</v>
      </c>
      <c r="F132" s="54"/>
      <c r="G132" s="54"/>
    </row>
    <row r="134" spans="1:7" x14ac:dyDescent="0.25">
      <c r="A134" s="1" t="s">
        <v>294</v>
      </c>
      <c r="B134" s="1"/>
      <c r="C134" s="29"/>
      <c r="D134" s="29"/>
      <c r="E134" s="29"/>
      <c r="F134" s="29"/>
    </row>
    <row r="135" spans="1:7" x14ac:dyDescent="0.25">
      <c r="A135" s="1" t="s">
        <v>150</v>
      </c>
      <c r="B135" s="1"/>
      <c r="C135" s="29"/>
      <c r="D135" s="90"/>
      <c r="E135" s="29"/>
      <c r="F135" s="29"/>
    </row>
    <row r="136" spans="1:7" x14ac:dyDescent="0.25">
      <c r="C136" s="91"/>
      <c r="D136" s="91"/>
      <c r="E136" s="91"/>
      <c r="F136" s="91"/>
    </row>
    <row r="137" spans="1:7" x14ac:dyDescent="0.25">
      <c r="A137" s="2" t="s">
        <v>347</v>
      </c>
      <c r="C137" s="91"/>
      <c r="D137" s="79" t="s">
        <v>383</v>
      </c>
      <c r="E137" s="79"/>
    </row>
    <row r="138" spans="1:7" x14ac:dyDescent="0.25">
      <c r="D138" s="78"/>
      <c r="F138" s="29"/>
    </row>
    <row r="139" spans="1:7" x14ac:dyDescent="0.25">
      <c r="A139" s="8"/>
      <c r="B139" s="186" t="s">
        <v>443</v>
      </c>
      <c r="C139" s="188" t="s">
        <v>444</v>
      </c>
      <c r="D139" s="88" t="s">
        <v>446</v>
      </c>
      <c r="E139" s="88" t="s">
        <v>324</v>
      </c>
      <c r="F139" s="2"/>
      <c r="G139" s="6"/>
    </row>
    <row r="140" spans="1:7" x14ac:dyDescent="0.25">
      <c r="A140" s="14" t="s">
        <v>378</v>
      </c>
      <c r="B140" s="187"/>
      <c r="C140" s="187" t="s">
        <v>445</v>
      </c>
      <c r="D140" s="51" t="s">
        <v>447</v>
      </c>
      <c r="E140" s="51"/>
      <c r="F140" s="2"/>
      <c r="G140" s="6"/>
    </row>
    <row r="141" spans="1:7" x14ac:dyDescent="0.25">
      <c r="A141" s="9"/>
      <c r="B141" s="58"/>
      <c r="C141" s="58"/>
      <c r="D141" s="58"/>
      <c r="E141" s="58"/>
      <c r="F141" s="2"/>
      <c r="G141" s="15"/>
    </row>
    <row r="142" spans="1:7" ht="13" x14ac:dyDescent="0.3">
      <c r="A142" s="11" t="s">
        <v>332</v>
      </c>
      <c r="B142" s="62">
        <f>SUM(B144:B149)</f>
        <v>0</v>
      </c>
      <c r="C142" s="62">
        <f>SUM(C144:C149)</f>
        <v>10080</v>
      </c>
      <c r="D142" s="62">
        <f>SUM(D144:D149)</f>
        <v>2405</v>
      </c>
      <c r="E142" s="62">
        <f>SUM(B142:D142)</f>
        <v>12485</v>
      </c>
      <c r="F142" s="2"/>
      <c r="G142" s="55"/>
    </row>
    <row r="143" spans="1:7" ht="13" x14ac:dyDescent="0.3">
      <c r="A143" s="9"/>
      <c r="B143" s="58"/>
      <c r="C143" s="58"/>
      <c r="D143" s="58"/>
      <c r="E143" s="62"/>
      <c r="F143" s="2"/>
      <c r="G143" s="54"/>
    </row>
    <row r="144" spans="1:7" ht="13" x14ac:dyDescent="0.3">
      <c r="A144" s="9" t="s">
        <v>348</v>
      </c>
      <c r="B144" s="13">
        <f t="shared" ref="B144:D149" si="4">+B283+B300</f>
        <v>0</v>
      </c>
      <c r="C144" s="13">
        <f t="shared" si="4"/>
        <v>4500</v>
      </c>
      <c r="D144" s="13">
        <f t="shared" si="4"/>
        <v>1220</v>
      </c>
      <c r="E144" s="12">
        <f t="shared" ref="E144:E149" si="5">SUM(B144:D144)</f>
        <v>5720</v>
      </c>
      <c r="F144" s="2"/>
      <c r="G144" s="54"/>
    </row>
    <row r="145" spans="1:12" ht="13" x14ac:dyDescent="0.3">
      <c r="A145" s="9" t="s">
        <v>352</v>
      </c>
      <c r="B145" s="13">
        <f t="shared" si="4"/>
        <v>0</v>
      </c>
      <c r="C145" s="13">
        <f t="shared" si="4"/>
        <v>821</v>
      </c>
      <c r="D145" s="13">
        <f t="shared" si="4"/>
        <v>193</v>
      </c>
      <c r="E145" s="12">
        <f t="shared" si="5"/>
        <v>1014</v>
      </c>
      <c r="F145" s="2"/>
      <c r="G145" s="54"/>
    </row>
    <row r="146" spans="1:12" ht="13" x14ac:dyDescent="0.3">
      <c r="A146" s="9" t="s">
        <v>349</v>
      </c>
      <c r="B146" s="13">
        <f t="shared" si="4"/>
        <v>0</v>
      </c>
      <c r="C146" s="13">
        <f t="shared" si="4"/>
        <v>1621</v>
      </c>
      <c r="D146" s="13">
        <f t="shared" si="4"/>
        <v>365</v>
      </c>
      <c r="E146" s="12">
        <f t="shared" si="5"/>
        <v>1986</v>
      </c>
      <c r="F146" s="2"/>
      <c r="G146" s="54"/>
    </row>
    <row r="147" spans="1:12" ht="13" x14ac:dyDescent="0.3">
      <c r="A147" s="9" t="s">
        <v>350</v>
      </c>
      <c r="B147" s="13">
        <f t="shared" si="4"/>
        <v>0</v>
      </c>
      <c r="C147" s="13">
        <f t="shared" si="4"/>
        <v>951</v>
      </c>
      <c r="D147" s="13">
        <f t="shared" si="4"/>
        <v>182</v>
      </c>
      <c r="E147" s="12">
        <f t="shared" si="5"/>
        <v>1133</v>
      </c>
      <c r="F147" s="2"/>
      <c r="G147" s="54"/>
    </row>
    <row r="148" spans="1:12" ht="13" x14ac:dyDescent="0.3">
      <c r="A148" s="9" t="s">
        <v>367</v>
      </c>
      <c r="B148" s="13">
        <f t="shared" si="4"/>
        <v>0</v>
      </c>
      <c r="C148" s="13">
        <f t="shared" si="4"/>
        <v>1365</v>
      </c>
      <c r="D148" s="13">
        <f t="shared" si="4"/>
        <v>294</v>
      </c>
      <c r="E148" s="12">
        <f t="shared" si="5"/>
        <v>1659</v>
      </c>
      <c r="F148" s="2"/>
      <c r="G148" s="54"/>
    </row>
    <row r="149" spans="1:12" ht="13" x14ac:dyDescent="0.3">
      <c r="A149" s="14" t="s">
        <v>351</v>
      </c>
      <c r="B149" s="53">
        <f t="shared" si="4"/>
        <v>0</v>
      </c>
      <c r="C149" s="53">
        <f t="shared" si="4"/>
        <v>822</v>
      </c>
      <c r="D149" s="53">
        <f t="shared" si="4"/>
        <v>151</v>
      </c>
      <c r="E149" s="52">
        <f t="shared" si="5"/>
        <v>973</v>
      </c>
      <c r="F149" s="2"/>
      <c r="G149" s="54"/>
    </row>
    <row r="150" spans="1:12" x14ac:dyDescent="0.25">
      <c r="A150" s="15"/>
      <c r="B150" s="15"/>
      <c r="C150" s="54"/>
      <c r="D150" s="54"/>
      <c r="E150" s="54"/>
      <c r="G150" s="1"/>
    </row>
    <row r="151" spans="1:12" x14ac:dyDescent="0.25">
      <c r="A151" s="15"/>
      <c r="B151" s="15"/>
      <c r="C151" s="54"/>
      <c r="D151" s="54"/>
      <c r="E151" s="54"/>
    </row>
    <row r="152" spans="1:12" x14ac:dyDescent="0.25">
      <c r="A152" s="15"/>
      <c r="B152" s="15"/>
      <c r="C152" s="54"/>
      <c r="D152" s="54"/>
      <c r="E152" s="54"/>
    </row>
    <row r="153" spans="1:12" x14ac:dyDescent="0.25">
      <c r="A153" s="470" t="s">
        <v>162</v>
      </c>
      <c r="B153" s="470"/>
      <c r="C153" s="470"/>
      <c r="D153" s="470"/>
      <c r="E153" s="470"/>
      <c r="F153" s="470"/>
      <c r="G153" s="470"/>
      <c r="H153" s="470"/>
      <c r="I153" s="470"/>
    </row>
    <row r="154" spans="1:12" x14ac:dyDescent="0.25">
      <c r="A154" s="470" t="s">
        <v>299</v>
      </c>
      <c r="B154" s="470"/>
      <c r="C154" s="470"/>
      <c r="D154" s="470"/>
      <c r="E154" s="470"/>
      <c r="F154" s="470"/>
      <c r="G154" s="470"/>
      <c r="H154" s="470"/>
      <c r="I154" s="470"/>
    </row>
    <row r="155" spans="1:12" x14ac:dyDescent="0.25">
      <c r="A155" s="470" t="s">
        <v>150</v>
      </c>
      <c r="B155" s="470"/>
      <c r="C155" s="470"/>
      <c r="D155" s="470"/>
      <c r="E155" s="470"/>
      <c r="F155" s="470"/>
      <c r="G155" s="470"/>
      <c r="H155" s="470"/>
      <c r="I155" s="470"/>
    </row>
    <row r="156" spans="1:12" x14ac:dyDescent="0.25">
      <c r="C156" s="2"/>
      <c r="D156" s="2"/>
      <c r="E156" s="2"/>
      <c r="F156" s="2"/>
    </row>
    <row r="157" spans="1:12" x14ac:dyDescent="0.25">
      <c r="A157" s="91" t="s">
        <v>302</v>
      </c>
      <c r="B157" s="91"/>
      <c r="C157" s="91"/>
      <c r="D157" s="91"/>
      <c r="E157" s="91"/>
      <c r="F157" s="91"/>
      <c r="G157" s="91"/>
      <c r="H157" s="30" t="s">
        <v>383</v>
      </c>
      <c r="I157" s="30"/>
      <c r="J157" s="91"/>
      <c r="K157" s="91"/>
      <c r="L157" s="91"/>
    </row>
    <row r="158" spans="1:12" x14ac:dyDescent="0.25">
      <c r="C158" s="91"/>
      <c r="D158" s="91"/>
      <c r="E158" s="91"/>
      <c r="F158" s="91"/>
      <c r="G158" s="61"/>
    </row>
    <row r="159" spans="1:12" x14ac:dyDescent="0.25">
      <c r="A159" s="8"/>
      <c r="B159" s="480" t="s">
        <v>389</v>
      </c>
      <c r="C159" s="480"/>
      <c r="D159" s="480"/>
      <c r="E159" s="481"/>
      <c r="F159" s="477" t="s">
        <v>388</v>
      </c>
      <c r="G159" s="478"/>
      <c r="H159" s="478"/>
      <c r="I159" s="479"/>
    </row>
    <row r="160" spans="1:12" x14ac:dyDescent="0.25">
      <c r="A160" s="9" t="s">
        <v>378</v>
      </c>
      <c r="B160" s="234" t="s">
        <v>443</v>
      </c>
      <c r="C160" s="188" t="s">
        <v>444</v>
      </c>
      <c r="D160" s="88" t="s">
        <v>446</v>
      </c>
      <c r="E160" s="60" t="s">
        <v>324</v>
      </c>
      <c r="F160" s="186" t="s">
        <v>443</v>
      </c>
      <c r="G160" s="188" t="s">
        <v>444</v>
      </c>
      <c r="H160" s="88" t="s">
        <v>446</v>
      </c>
      <c r="I160" s="60" t="s">
        <v>324</v>
      </c>
    </row>
    <row r="161" spans="1:9" x14ac:dyDescent="0.25">
      <c r="A161" s="14"/>
      <c r="B161" s="235"/>
      <c r="C161" s="187" t="s">
        <v>445</v>
      </c>
      <c r="D161" s="51" t="s">
        <v>447</v>
      </c>
      <c r="E161" s="19"/>
      <c r="F161" s="187"/>
      <c r="G161" s="187" t="s">
        <v>445</v>
      </c>
      <c r="H161" s="51" t="s">
        <v>447</v>
      </c>
      <c r="I161" s="19"/>
    </row>
    <row r="162" spans="1:9" x14ac:dyDescent="0.25">
      <c r="A162" s="9"/>
      <c r="B162" s="58"/>
      <c r="C162" s="58"/>
      <c r="D162" s="58"/>
      <c r="E162" s="24"/>
      <c r="F162" s="58"/>
      <c r="G162" s="58"/>
      <c r="H162" s="58"/>
      <c r="I162" s="24"/>
    </row>
    <row r="163" spans="1:9" ht="13" x14ac:dyDescent="0.3">
      <c r="A163" s="11" t="s">
        <v>332</v>
      </c>
      <c r="B163" s="62">
        <f t="shared" ref="B163:I163" si="6">SUM(B165:B170)</f>
        <v>64265</v>
      </c>
      <c r="C163" s="62">
        <f t="shared" si="6"/>
        <v>17848</v>
      </c>
      <c r="D163" s="62">
        <f t="shared" si="6"/>
        <v>5930</v>
      </c>
      <c r="E163" s="62">
        <f t="shared" si="6"/>
        <v>88043</v>
      </c>
      <c r="F163" s="62">
        <f t="shared" si="6"/>
        <v>4065</v>
      </c>
      <c r="G163" s="62">
        <f t="shared" si="6"/>
        <v>3973</v>
      </c>
      <c r="H163" s="62">
        <f t="shared" si="6"/>
        <v>1553</v>
      </c>
      <c r="I163" s="62">
        <f t="shared" si="6"/>
        <v>9591</v>
      </c>
    </row>
    <row r="164" spans="1:9" x14ac:dyDescent="0.25">
      <c r="A164" s="9"/>
      <c r="B164" s="58"/>
      <c r="C164" s="58"/>
      <c r="D164" s="58"/>
      <c r="E164" s="58"/>
      <c r="F164" s="58"/>
      <c r="G164" s="58"/>
      <c r="H164" s="58"/>
      <c r="I164" s="58"/>
    </row>
    <row r="165" spans="1:9" ht="13" x14ac:dyDescent="0.3">
      <c r="A165" s="9" t="s">
        <v>348</v>
      </c>
      <c r="B165" s="58">
        <f t="shared" ref="B165:D170" si="7">+B318+B337</f>
        <v>20932</v>
      </c>
      <c r="C165" s="58">
        <f t="shared" si="7"/>
        <v>8599</v>
      </c>
      <c r="D165" s="58">
        <f t="shared" si="7"/>
        <v>3201</v>
      </c>
      <c r="E165" s="194">
        <f t="shared" ref="E165:E170" si="8">SUM(B165:D165)</f>
        <v>32732</v>
      </c>
      <c r="F165" s="58">
        <f t="shared" ref="F165:H170" si="9">+F318+F337</f>
        <v>1977</v>
      </c>
      <c r="G165" s="58">
        <f t="shared" si="9"/>
        <v>1766</v>
      </c>
      <c r="H165" s="58">
        <f t="shared" si="9"/>
        <v>680</v>
      </c>
      <c r="I165" s="194">
        <f t="shared" ref="I165:I170" si="10">SUM(F165:H165)</f>
        <v>4423</v>
      </c>
    </row>
    <row r="166" spans="1:9" ht="13" x14ac:dyDescent="0.3">
      <c r="A166" s="9" t="s">
        <v>352</v>
      </c>
      <c r="B166" s="58">
        <f t="shared" si="7"/>
        <v>4550</v>
      </c>
      <c r="C166" s="58">
        <f t="shared" si="7"/>
        <v>1404</v>
      </c>
      <c r="D166" s="58">
        <f t="shared" si="7"/>
        <v>481</v>
      </c>
      <c r="E166" s="194">
        <f t="shared" si="8"/>
        <v>6435</v>
      </c>
      <c r="F166" s="58">
        <f t="shared" si="9"/>
        <v>278</v>
      </c>
      <c r="G166" s="58">
        <f t="shared" si="9"/>
        <v>165</v>
      </c>
      <c r="H166" s="58">
        <f t="shared" si="9"/>
        <v>87</v>
      </c>
      <c r="I166" s="194">
        <f t="shared" si="10"/>
        <v>530</v>
      </c>
    </row>
    <row r="167" spans="1:9" ht="13" x14ac:dyDescent="0.3">
      <c r="A167" s="9" t="s">
        <v>349</v>
      </c>
      <c r="B167" s="58">
        <f t="shared" si="7"/>
        <v>14855</v>
      </c>
      <c r="C167" s="58">
        <f t="shared" si="7"/>
        <v>2659</v>
      </c>
      <c r="D167" s="58">
        <f t="shared" si="7"/>
        <v>815</v>
      </c>
      <c r="E167" s="194">
        <f t="shared" si="8"/>
        <v>18329</v>
      </c>
      <c r="F167" s="58">
        <f t="shared" si="9"/>
        <v>513</v>
      </c>
      <c r="G167" s="58">
        <f t="shared" si="9"/>
        <v>667</v>
      </c>
      <c r="H167" s="58">
        <f t="shared" si="9"/>
        <v>335</v>
      </c>
      <c r="I167" s="194">
        <f t="shared" si="10"/>
        <v>1515</v>
      </c>
    </row>
    <row r="168" spans="1:9" ht="13" x14ac:dyDescent="0.3">
      <c r="A168" s="9" t="s">
        <v>350</v>
      </c>
      <c r="B168" s="58">
        <f t="shared" si="7"/>
        <v>6833</v>
      </c>
      <c r="C168" s="58">
        <f t="shared" si="7"/>
        <v>1582</v>
      </c>
      <c r="D168" s="58">
        <f t="shared" si="7"/>
        <v>451</v>
      </c>
      <c r="E168" s="194">
        <f t="shared" si="8"/>
        <v>8866</v>
      </c>
      <c r="F168" s="58">
        <f t="shared" si="9"/>
        <v>295</v>
      </c>
      <c r="G168" s="58">
        <f t="shared" si="9"/>
        <v>351</v>
      </c>
      <c r="H168" s="58">
        <f t="shared" si="9"/>
        <v>122</v>
      </c>
      <c r="I168" s="194">
        <f t="shared" si="10"/>
        <v>768</v>
      </c>
    </row>
    <row r="169" spans="1:9" ht="13" x14ac:dyDescent="0.3">
      <c r="A169" s="9" t="s">
        <v>367</v>
      </c>
      <c r="B169" s="58">
        <f t="shared" si="7"/>
        <v>9987</v>
      </c>
      <c r="C169" s="58">
        <f t="shared" si="7"/>
        <v>2133</v>
      </c>
      <c r="D169" s="58">
        <f t="shared" si="7"/>
        <v>667</v>
      </c>
      <c r="E169" s="194">
        <f t="shared" si="8"/>
        <v>12787</v>
      </c>
      <c r="F169" s="58">
        <f t="shared" si="9"/>
        <v>455</v>
      </c>
      <c r="G169" s="58">
        <f t="shared" si="9"/>
        <v>515</v>
      </c>
      <c r="H169" s="58">
        <f t="shared" si="9"/>
        <v>134</v>
      </c>
      <c r="I169" s="194">
        <f t="shared" si="10"/>
        <v>1104</v>
      </c>
    </row>
    <row r="170" spans="1:9" ht="13" x14ac:dyDescent="0.3">
      <c r="A170" s="14" t="s">
        <v>351</v>
      </c>
      <c r="B170" s="63">
        <f t="shared" si="7"/>
        <v>7108</v>
      </c>
      <c r="C170" s="63">
        <f t="shared" si="7"/>
        <v>1471</v>
      </c>
      <c r="D170" s="63">
        <f t="shared" si="7"/>
        <v>315</v>
      </c>
      <c r="E170" s="195">
        <f t="shared" si="8"/>
        <v>8894</v>
      </c>
      <c r="F170" s="63">
        <f t="shared" si="9"/>
        <v>547</v>
      </c>
      <c r="G170" s="63">
        <f t="shared" si="9"/>
        <v>509</v>
      </c>
      <c r="H170" s="63">
        <f t="shared" si="9"/>
        <v>195</v>
      </c>
      <c r="I170" s="195">
        <f t="shared" si="10"/>
        <v>1251</v>
      </c>
    </row>
    <row r="171" spans="1:9" x14ac:dyDescent="0.25">
      <c r="A171" s="15"/>
      <c r="B171" s="15"/>
      <c r="C171" s="54"/>
      <c r="D171" s="54"/>
      <c r="E171" s="54"/>
      <c r="G171" s="1"/>
    </row>
    <row r="172" spans="1:9" x14ac:dyDescent="0.25">
      <c r="A172" s="1" t="s">
        <v>298</v>
      </c>
      <c r="B172" s="1"/>
      <c r="C172" s="29"/>
      <c r="D172" s="29"/>
      <c r="E172" s="29"/>
      <c r="F172" s="29"/>
    </row>
    <row r="173" spans="1:9" x14ac:dyDescent="0.25">
      <c r="A173" s="1" t="s">
        <v>299</v>
      </c>
      <c r="B173" s="1"/>
      <c r="C173" s="29"/>
      <c r="D173" s="29"/>
      <c r="E173" s="29"/>
      <c r="F173" s="29"/>
    </row>
    <row r="174" spans="1:9" x14ac:dyDescent="0.25">
      <c r="A174" s="1" t="s">
        <v>150</v>
      </c>
      <c r="B174" s="1"/>
      <c r="C174" s="29"/>
      <c r="D174" s="29"/>
      <c r="E174" s="29"/>
      <c r="F174" s="29"/>
    </row>
    <row r="175" spans="1:9" x14ac:dyDescent="0.25">
      <c r="A175" s="2" t="s">
        <v>347</v>
      </c>
      <c r="E175" s="29" t="s">
        <v>383</v>
      </c>
    </row>
    <row r="176" spans="1:9" x14ac:dyDescent="0.25">
      <c r="A176" s="8"/>
      <c r="B176" s="186" t="s">
        <v>443</v>
      </c>
      <c r="C176" s="188" t="s">
        <v>444</v>
      </c>
      <c r="D176" s="88" t="s">
        <v>446</v>
      </c>
      <c r="E176" s="88" t="s">
        <v>324</v>
      </c>
      <c r="F176" s="6"/>
    </row>
    <row r="177" spans="1:7" x14ac:dyDescent="0.25">
      <c r="A177" s="14" t="s">
        <v>378</v>
      </c>
      <c r="B177" s="187"/>
      <c r="C177" s="187" t="s">
        <v>445</v>
      </c>
      <c r="D177" s="51" t="s">
        <v>447</v>
      </c>
      <c r="E177" s="53"/>
      <c r="F177" s="6"/>
    </row>
    <row r="178" spans="1:7" x14ac:dyDescent="0.25">
      <c r="A178" s="9"/>
      <c r="B178" s="58"/>
      <c r="C178" s="58"/>
      <c r="D178" s="58"/>
      <c r="E178" s="58"/>
      <c r="F178" s="15"/>
    </row>
    <row r="179" spans="1:7" ht="13" x14ac:dyDescent="0.3">
      <c r="A179" s="11" t="s">
        <v>332</v>
      </c>
      <c r="B179" s="62">
        <f>SUM(B181:B186)</f>
        <v>3366462</v>
      </c>
      <c r="C179" s="62">
        <f>SUM(C181:C186)</f>
        <v>420592</v>
      </c>
      <c r="D179" s="62">
        <f>SUM(D181:D186)</f>
        <v>88387</v>
      </c>
      <c r="E179" s="62">
        <f>SUM(B179:D179)</f>
        <v>3875441</v>
      </c>
      <c r="F179" s="196"/>
    </row>
    <row r="180" spans="1:7" x14ac:dyDescent="0.25">
      <c r="A180" s="9"/>
      <c r="B180" s="58"/>
      <c r="C180" s="58"/>
      <c r="D180" s="58"/>
      <c r="E180" s="58"/>
      <c r="F180" s="54"/>
    </row>
    <row r="181" spans="1:7" ht="13" x14ac:dyDescent="0.3">
      <c r="A181" s="9" t="s">
        <v>348</v>
      </c>
      <c r="B181" s="58">
        <f t="shared" ref="B181:D186" si="11">+B353+B371</f>
        <v>989519</v>
      </c>
      <c r="C181" s="58">
        <f t="shared" si="11"/>
        <v>176496</v>
      </c>
      <c r="D181" s="58">
        <f t="shared" si="11"/>
        <v>43952</v>
      </c>
      <c r="E181" s="62">
        <f t="shared" ref="E181:E186" si="12">SUM(B181:D181)</f>
        <v>1209967</v>
      </c>
      <c r="F181" s="54"/>
    </row>
    <row r="182" spans="1:7" ht="13" x14ac:dyDescent="0.3">
      <c r="A182" s="9" t="s">
        <v>352</v>
      </c>
      <c r="B182" s="58">
        <f t="shared" si="11"/>
        <v>284110</v>
      </c>
      <c r="C182" s="58">
        <f t="shared" si="11"/>
        <v>38040</v>
      </c>
      <c r="D182" s="58">
        <f t="shared" si="11"/>
        <v>6778</v>
      </c>
      <c r="E182" s="62">
        <f t="shared" si="12"/>
        <v>328928</v>
      </c>
      <c r="F182" s="54"/>
    </row>
    <row r="183" spans="1:7" ht="13" x14ac:dyDescent="0.3">
      <c r="A183" s="9" t="s">
        <v>349</v>
      </c>
      <c r="B183" s="58">
        <f t="shared" si="11"/>
        <v>751666</v>
      </c>
      <c r="C183" s="58">
        <f t="shared" si="11"/>
        <v>66658</v>
      </c>
      <c r="D183" s="58">
        <f t="shared" si="11"/>
        <v>13896</v>
      </c>
      <c r="E183" s="62">
        <f t="shared" si="12"/>
        <v>832220</v>
      </c>
      <c r="F183" s="54"/>
    </row>
    <row r="184" spans="1:7" ht="13" x14ac:dyDescent="0.3">
      <c r="A184" s="9" t="s">
        <v>350</v>
      </c>
      <c r="B184" s="58">
        <f t="shared" si="11"/>
        <v>386924</v>
      </c>
      <c r="C184" s="58">
        <f t="shared" si="11"/>
        <v>42697</v>
      </c>
      <c r="D184" s="58">
        <f t="shared" si="11"/>
        <v>6614</v>
      </c>
      <c r="E184" s="62">
        <f t="shared" si="12"/>
        <v>436235</v>
      </c>
      <c r="F184" s="54"/>
    </row>
    <row r="185" spans="1:7" ht="13" x14ac:dyDescent="0.3">
      <c r="A185" s="9" t="s">
        <v>367</v>
      </c>
      <c r="B185" s="58">
        <f t="shared" si="11"/>
        <v>609451</v>
      </c>
      <c r="C185" s="58">
        <f t="shared" si="11"/>
        <v>63190</v>
      </c>
      <c r="D185" s="58">
        <f t="shared" si="11"/>
        <v>11454</v>
      </c>
      <c r="E185" s="62">
        <f t="shared" si="12"/>
        <v>684095</v>
      </c>
      <c r="F185" s="54"/>
    </row>
    <row r="186" spans="1:7" ht="13" x14ac:dyDescent="0.3">
      <c r="A186" s="14" t="s">
        <v>351</v>
      </c>
      <c r="B186" s="63">
        <f t="shared" si="11"/>
        <v>344792</v>
      </c>
      <c r="C186" s="63">
        <f t="shared" si="11"/>
        <v>33511</v>
      </c>
      <c r="D186" s="63">
        <f t="shared" si="11"/>
        <v>5693</v>
      </c>
      <c r="E186" s="64">
        <f t="shared" si="12"/>
        <v>383996</v>
      </c>
      <c r="F186" s="54"/>
    </row>
    <row r="187" spans="1:7" x14ac:dyDescent="0.25">
      <c r="A187" s="15"/>
      <c r="B187" s="15"/>
      <c r="C187" s="54"/>
      <c r="D187" s="54"/>
      <c r="E187" s="54"/>
      <c r="G187" s="1"/>
    </row>
    <row r="188" spans="1:7" x14ac:dyDescent="0.25">
      <c r="A188" s="15"/>
      <c r="B188" s="15"/>
      <c r="C188" s="54"/>
      <c r="D188" s="54"/>
      <c r="E188" s="54"/>
    </row>
    <row r="189" spans="1:7" x14ac:dyDescent="0.25">
      <c r="A189" s="1" t="s">
        <v>454</v>
      </c>
      <c r="B189" s="1"/>
      <c r="C189" s="29"/>
      <c r="D189" s="29"/>
      <c r="E189" s="29"/>
      <c r="F189" s="29"/>
      <c r="G189" s="61"/>
    </row>
    <row r="190" spans="1:7" x14ac:dyDescent="0.25">
      <c r="A190" s="1" t="s">
        <v>299</v>
      </c>
      <c r="B190" s="1"/>
      <c r="C190" s="29"/>
      <c r="D190" s="29"/>
      <c r="E190" s="29"/>
      <c r="F190" s="29"/>
      <c r="G190" s="61"/>
    </row>
    <row r="191" spans="1:7" x14ac:dyDescent="0.25">
      <c r="A191" s="1" t="s">
        <v>150</v>
      </c>
      <c r="B191" s="1"/>
      <c r="C191" s="29"/>
      <c r="D191" s="29"/>
      <c r="E191" s="29"/>
      <c r="F191" s="29"/>
      <c r="G191" s="61"/>
    </row>
    <row r="192" spans="1:7" x14ac:dyDescent="0.25">
      <c r="A192" s="2" t="s">
        <v>347</v>
      </c>
      <c r="E192" s="50" t="s">
        <v>383</v>
      </c>
      <c r="G192" s="25"/>
    </row>
    <row r="193" spans="1:8" x14ac:dyDescent="0.25">
      <c r="A193" s="8"/>
      <c r="B193" s="186" t="s">
        <v>443</v>
      </c>
      <c r="C193" s="188" t="s">
        <v>444</v>
      </c>
      <c r="D193" s="88" t="s">
        <v>446</v>
      </c>
      <c r="E193" s="10"/>
      <c r="F193" s="2"/>
    </row>
    <row r="194" spans="1:8" x14ac:dyDescent="0.25">
      <c r="A194" s="14" t="s">
        <v>378</v>
      </c>
      <c r="B194" s="187"/>
      <c r="C194" s="187" t="s">
        <v>445</v>
      </c>
      <c r="D194" s="51" t="s">
        <v>447</v>
      </c>
      <c r="E194" s="53" t="s">
        <v>324</v>
      </c>
      <c r="F194" s="2"/>
    </row>
    <row r="195" spans="1:8" x14ac:dyDescent="0.25">
      <c r="A195" s="9"/>
      <c r="B195" s="58"/>
      <c r="C195" s="58"/>
      <c r="D195" s="58"/>
      <c r="E195" s="13"/>
      <c r="F195" s="2"/>
    </row>
    <row r="196" spans="1:8" ht="13" x14ac:dyDescent="0.3">
      <c r="A196" s="11" t="s">
        <v>332</v>
      </c>
      <c r="B196" s="62">
        <f>SUM(B198:B203)</f>
        <v>1008722</v>
      </c>
      <c r="C196" s="62">
        <f>SUM(C198:C203)</f>
        <v>60495</v>
      </c>
      <c r="D196" s="62">
        <f>SUM(D198:D203)</f>
        <v>12460</v>
      </c>
      <c r="E196" s="12">
        <f>SUM(B196:D196)</f>
        <v>1081677</v>
      </c>
      <c r="F196" s="2"/>
    </row>
    <row r="197" spans="1:8" ht="13" x14ac:dyDescent="0.3">
      <c r="A197" s="9"/>
      <c r="B197" s="58"/>
      <c r="C197" s="58"/>
      <c r="D197" s="58"/>
      <c r="E197" s="12"/>
      <c r="F197" s="2"/>
    </row>
    <row r="198" spans="1:8" ht="13" x14ac:dyDescent="0.3">
      <c r="A198" s="9" t="s">
        <v>348</v>
      </c>
      <c r="B198" s="58">
        <f t="shared" ref="B198:D203" si="13">+B388+B405</f>
        <v>247380</v>
      </c>
      <c r="C198" s="58">
        <f t="shared" si="13"/>
        <v>20263</v>
      </c>
      <c r="D198" s="58">
        <f t="shared" si="13"/>
        <v>5585</v>
      </c>
      <c r="E198" s="12">
        <f t="shared" ref="E198:E203" si="14">SUM(B198:D198)</f>
        <v>273228</v>
      </c>
      <c r="F198" s="2"/>
    </row>
    <row r="199" spans="1:8" ht="13" x14ac:dyDescent="0.3">
      <c r="A199" s="9" t="s">
        <v>352</v>
      </c>
      <c r="B199" s="58">
        <f t="shared" si="13"/>
        <v>88156</v>
      </c>
      <c r="C199" s="58">
        <f t="shared" si="13"/>
        <v>4777</v>
      </c>
      <c r="D199" s="58">
        <f t="shared" si="13"/>
        <v>756</v>
      </c>
      <c r="E199" s="12">
        <f t="shared" si="14"/>
        <v>93689</v>
      </c>
      <c r="F199" s="2"/>
    </row>
    <row r="200" spans="1:8" ht="13" x14ac:dyDescent="0.3">
      <c r="A200" s="9" t="s">
        <v>349</v>
      </c>
      <c r="B200" s="58">
        <f t="shared" si="13"/>
        <v>233631</v>
      </c>
      <c r="C200" s="58">
        <f t="shared" si="13"/>
        <v>10873</v>
      </c>
      <c r="D200" s="58">
        <f t="shared" si="13"/>
        <v>2322</v>
      </c>
      <c r="E200" s="12">
        <f t="shared" si="14"/>
        <v>246826</v>
      </c>
      <c r="F200" s="2"/>
    </row>
    <row r="201" spans="1:8" ht="13" x14ac:dyDescent="0.3">
      <c r="A201" s="9" t="s">
        <v>350</v>
      </c>
      <c r="B201" s="58">
        <f t="shared" si="13"/>
        <v>122797</v>
      </c>
      <c r="C201" s="58">
        <f t="shared" si="13"/>
        <v>7251</v>
      </c>
      <c r="D201" s="58">
        <f t="shared" si="13"/>
        <v>1046</v>
      </c>
      <c r="E201" s="12">
        <f t="shared" si="14"/>
        <v>131094</v>
      </c>
      <c r="F201" s="2"/>
    </row>
    <row r="202" spans="1:8" ht="13" x14ac:dyDescent="0.3">
      <c r="A202" s="9" t="s">
        <v>367</v>
      </c>
      <c r="B202" s="58">
        <f t="shared" si="13"/>
        <v>220107</v>
      </c>
      <c r="C202" s="58">
        <f t="shared" si="13"/>
        <v>10709</v>
      </c>
      <c r="D202" s="58">
        <f t="shared" si="13"/>
        <v>1761</v>
      </c>
      <c r="E202" s="12">
        <f t="shared" si="14"/>
        <v>232577</v>
      </c>
      <c r="F202" s="2"/>
    </row>
    <row r="203" spans="1:8" ht="13" x14ac:dyDescent="0.3">
      <c r="A203" s="14" t="s">
        <v>351</v>
      </c>
      <c r="B203" s="63">
        <f t="shared" si="13"/>
        <v>96651</v>
      </c>
      <c r="C203" s="63">
        <f t="shared" si="13"/>
        <v>6622</v>
      </c>
      <c r="D203" s="63">
        <f t="shared" si="13"/>
        <v>990</v>
      </c>
      <c r="E203" s="52">
        <f t="shared" si="14"/>
        <v>104263</v>
      </c>
      <c r="F203" s="2"/>
    </row>
    <row r="204" spans="1:8" x14ac:dyDescent="0.25">
      <c r="A204" s="15"/>
      <c r="B204" s="15"/>
      <c r="C204" s="54"/>
      <c r="D204" s="54"/>
      <c r="E204" s="54"/>
      <c r="G204" s="15"/>
    </row>
    <row r="205" spans="1:8" x14ac:dyDescent="0.25">
      <c r="A205" s="1" t="s">
        <v>173</v>
      </c>
      <c r="B205" s="1"/>
      <c r="C205" s="1"/>
      <c r="D205" s="1"/>
      <c r="E205" s="1"/>
      <c r="F205" s="65"/>
      <c r="G205" s="65"/>
      <c r="H205" s="65"/>
    </row>
    <row r="206" spans="1:8" x14ac:dyDescent="0.25">
      <c r="A206" s="1" t="s">
        <v>299</v>
      </c>
      <c r="B206" s="1"/>
      <c r="C206" s="1"/>
      <c r="D206" s="1"/>
      <c r="E206" s="1"/>
      <c r="F206" s="65"/>
      <c r="G206" s="65"/>
      <c r="H206" s="65"/>
    </row>
    <row r="207" spans="1:8" x14ac:dyDescent="0.25">
      <c r="A207" s="1" t="s">
        <v>150</v>
      </c>
      <c r="B207" s="1"/>
      <c r="C207" s="1"/>
      <c r="D207" s="1"/>
      <c r="E207" s="1"/>
      <c r="F207" s="65"/>
      <c r="G207" s="65"/>
      <c r="H207" s="65"/>
    </row>
    <row r="208" spans="1:8" x14ac:dyDescent="0.25">
      <c r="A208" s="1"/>
      <c r="B208" s="1"/>
      <c r="C208" s="29"/>
      <c r="D208" s="29"/>
      <c r="E208" s="29"/>
      <c r="F208" s="29"/>
      <c r="G208" s="61"/>
      <c r="H208" s="1"/>
    </row>
    <row r="209" spans="1:9" x14ac:dyDescent="0.25">
      <c r="A209" s="2" t="s">
        <v>347</v>
      </c>
      <c r="E209" s="91" t="s">
        <v>368</v>
      </c>
      <c r="F209" s="2"/>
    </row>
    <row r="210" spans="1:9" x14ac:dyDescent="0.25">
      <c r="A210" s="8"/>
      <c r="B210" s="186" t="s">
        <v>443</v>
      </c>
      <c r="C210" s="188" t="s">
        <v>444</v>
      </c>
      <c r="D210" s="88" t="s">
        <v>446</v>
      </c>
      <c r="E210" s="88" t="s">
        <v>324</v>
      </c>
      <c r="F210" s="161"/>
      <c r="G210" s="25"/>
      <c r="H210" s="15"/>
    </row>
    <row r="211" spans="1:9" x14ac:dyDescent="0.25">
      <c r="A211" s="14" t="s">
        <v>378</v>
      </c>
      <c r="B211" s="187"/>
      <c r="C211" s="187" t="s">
        <v>445</v>
      </c>
      <c r="D211" s="51" t="s">
        <v>447</v>
      </c>
      <c r="E211" s="51"/>
      <c r="F211" s="54"/>
      <c r="G211" s="25"/>
      <c r="H211" s="15"/>
    </row>
    <row r="212" spans="1:9" x14ac:dyDescent="0.25">
      <c r="A212" s="9"/>
      <c r="B212" s="58"/>
      <c r="C212" s="58"/>
      <c r="D212" s="58"/>
      <c r="E212" s="13"/>
      <c r="F212" s="54"/>
      <c r="G212" s="15"/>
      <c r="H212" s="15"/>
    </row>
    <row r="213" spans="1:9" ht="13" x14ac:dyDescent="0.3">
      <c r="A213" s="11" t="s">
        <v>332</v>
      </c>
      <c r="B213" s="62">
        <f>SUM(B215:B220)</f>
        <v>15412</v>
      </c>
      <c r="C213" s="62">
        <f>SUM(C215:C220)</f>
        <v>817</v>
      </c>
      <c r="D213" s="62">
        <f>SUM(D215:D220)</f>
        <v>112</v>
      </c>
      <c r="E213" s="12">
        <f>SUM(B213:D213)</f>
        <v>16341</v>
      </c>
      <c r="F213" s="55"/>
      <c r="G213" s="15"/>
      <c r="H213" s="15"/>
    </row>
    <row r="214" spans="1:9" ht="13" x14ac:dyDescent="0.3">
      <c r="A214" s="9"/>
      <c r="B214" s="58"/>
      <c r="C214" s="58"/>
      <c r="D214" s="58"/>
      <c r="E214" s="13"/>
      <c r="F214" s="55"/>
      <c r="G214" s="15"/>
      <c r="H214" s="15"/>
    </row>
    <row r="215" spans="1:9" ht="13" x14ac:dyDescent="0.3">
      <c r="A215" s="9" t="s">
        <v>348</v>
      </c>
      <c r="B215" s="13">
        <f>+'staglo Niv1'!AR12</f>
        <v>3006</v>
      </c>
      <c r="C215" s="58">
        <f>+'staglo Niv2'!AM12</f>
        <v>226</v>
      </c>
      <c r="D215" s="58">
        <f>+'staglo Niv3'!BB12</f>
        <v>31</v>
      </c>
      <c r="E215" s="12">
        <f t="shared" ref="E215:E220" si="15">SUM(B215:D215)</f>
        <v>3263</v>
      </c>
      <c r="F215" s="55"/>
      <c r="G215" s="15"/>
      <c r="H215" s="15"/>
    </row>
    <row r="216" spans="1:9" ht="13" x14ac:dyDescent="0.3">
      <c r="A216" s="9" t="s">
        <v>352</v>
      </c>
      <c r="B216" s="13">
        <f>+'staglo Niv1'!AR13</f>
        <v>1210</v>
      </c>
      <c r="C216" s="58">
        <f>+'staglo Niv2'!AM13</f>
        <v>63</v>
      </c>
      <c r="D216" s="58">
        <f>+'staglo Niv3'!BB13</f>
        <v>8</v>
      </c>
      <c r="E216" s="12">
        <f t="shared" si="15"/>
        <v>1281</v>
      </c>
      <c r="F216" s="55"/>
      <c r="G216" s="15"/>
      <c r="H216" s="15"/>
    </row>
    <row r="217" spans="1:9" ht="13" x14ac:dyDescent="0.3">
      <c r="A217" s="9" t="s">
        <v>349</v>
      </c>
      <c r="B217" s="13">
        <f>+'staglo Niv1'!AR14</f>
        <v>4171</v>
      </c>
      <c r="C217" s="58">
        <f>+'staglo Niv2'!AM14</f>
        <v>192</v>
      </c>
      <c r="D217" s="58">
        <f>+'staglo Niv3'!BB14</f>
        <v>22</v>
      </c>
      <c r="E217" s="12">
        <f t="shared" si="15"/>
        <v>4385</v>
      </c>
      <c r="F217" s="55"/>
      <c r="G217" s="15"/>
      <c r="H217" s="15"/>
    </row>
    <row r="218" spans="1:9" ht="13" x14ac:dyDescent="0.3">
      <c r="A218" s="9" t="s">
        <v>350</v>
      </c>
      <c r="B218" s="13">
        <f>+'staglo Niv1'!AR15</f>
        <v>2181</v>
      </c>
      <c r="C218" s="58">
        <f>+'staglo Niv2'!AM15</f>
        <v>104</v>
      </c>
      <c r="D218" s="58">
        <f>+'staglo Niv3'!BB15</f>
        <v>15</v>
      </c>
      <c r="E218" s="12">
        <f t="shared" si="15"/>
        <v>2300</v>
      </c>
      <c r="F218" s="55"/>
      <c r="G218" s="15"/>
      <c r="H218" s="15"/>
    </row>
    <row r="219" spans="1:9" ht="13" x14ac:dyDescent="0.3">
      <c r="A219" s="9" t="s">
        <v>367</v>
      </c>
      <c r="B219" s="13">
        <f>+'staglo Niv1'!AR16</f>
        <v>3003</v>
      </c>
      <c r="C219" s="58">
        <f>+'staglo Niv2'!AM16</f>
        <v>136</v>
      </c>
      <c r="D219" s="58">
        <f>+'staglo Niv3'!BB16</f>
        <v>16</v>
      </c>
      <c r="E219" s="12">
        <f t="shared" si="15"/>
        <v>3155</v>
      </c>
      <c r="F219" s="55"/>
      <c r="G219" s="15"/>
      <c r="H219" s="15"/>
    </row>
    <row r="220" spans="1:9" ht="13" x14ac:dyDescent="0.3">
      <c r="A220" s="14" t="s">
        <v>351</v>
      </c>
      <c r="B220" s="53">
        <f>+'staglo Niv1'!AR17</f>
        <v>1841</v>
      </c>
      <c r="C220" s="63">
        <f>+'staglo Niv2'!AM17</f>
        <v>96</v>
      </c>
      <c r="D220" s="63">
        <f>+'staglo Niv3'!BB17</f>
        <v>20</v>
      </c>
      <c r="E220" s="52">
        <f t="shared" si="15"/>
        <v>1957</v>
      </c>
      <c r="F220" s="55"/>
      <c r="G220" s="15"/>
      <c r="H220" s="15"/>
    </row>
    <row r="221" spans="1:9" x14ac:dyDescent="0.25">
      <c r="G221" s="1"/>
      <c r="I221" s="15"/>
    </row>
    <row r="223" spans="1:9" x14ac:dyDescent="0.25">
      <c r="A223" s="1" t="s">
        <v>174</v>
      </c>
      <c r="B223" s="1"/>
      <c r="C223" s="1"/>
      <c r="D223" s="1"/>
      <c r="E223" s="1"/>
      <c r="F223" s="65"/>
      <c r="G223" s="65"/>
      <c r="H223" s="65"/>
    </row>
    <row r="224" spans="1:9" x14ac:dyDescent="0.25">
      <c r="A224" s="1" t="s">
        <v>299</v>
      </c>
      <c r="B224" s="1"/>
      <c r="C224" s="1"/>
      <c r="D224" s="1"/>
      <c r="E224" s="1"/>
      <c r="F224" s="65"/>
      <c r="G224" s="65"/>
      <c r="H224" s="65"/>
    </row>
    <row r="225" spans="1:8" x14ac:dyDescent="0.25">
      <c r="A225" s="1" t="s">
        <v>150</v>
      </c>
      <c r="B225" s="1"/>
      <c r="C225" s="1"/>
      <c r="D225" s="1"/>
      <c r="E225" s="1"/>
      <c r="F225" s="65"/>
      <c r="G225" s="65"/>
      <c r="H225" s="65"/>
    </row>
    <row r="226" spans="1:8" x14ac:dyDescent="0.25">
      <c r="A226" s="1"/>
      <c r="B226" s="1"/>
      <c r="C226" s="29"/>
      <c r="D226" s="29"/>
      <c r="E226" s="29"/>
      <c r="F226" s="29"/>
      <c r="G226" s="61"/>
      <c r="H226" s="1"/>
    </row>
    <row r="227" spans="1:8" x14ac:dyDescent="0.25">
      <c r="A227" s="2" t="s">
        <v>347</v>
      </c>
      <c r="E227" s="91" t="s">
        <v>323</v>
      </c>
    </row>
    <row r="228" spans="1:8" x14ac:dyDescent="0.25">
      <c r="A228" s="8"/>
      <c r="B228" s="186" t="s">
        <v>443</v>
      </c>
      <c r="C228" s="188" t="s">
        <v>444</v>
      </c>
      <c r="D228" s="88" t="s">
        <v>446</v>
      </c>
      <c r="E228" s="88" t="s">
        <v>324</v>
      </c>
      <c r="F228" s="2"/>
    </row>
    <row r="229" spans="1:8" x14ac:dyDescent="0.25">
      <c r="A229" s="14" t="s">
        <v>378</v>
      </c>
      <c r="B229" s="187"/>
      <c r="C229" s="187" t="s">
        <v>445</v>
      </c>
      <c r="D229" s="51" t="s">
        <v>447</v>
      </c>
      <c r="E229" s="51"/>
      <c r="F229" s="2"/>
    </row>
    <row r="230" spans="1:8" x14ac:dyDescent="0.25">
      <c r="A230" s="9"/>
      <c r="B230" s="58"/>
      <c r="C230" s="58"/>
      <c r="D230" s="58"/>
      <c r="E230" s="13"/>
      <c r="F230" s="2"/>
    </row>
    <row r="231" spans="1:8" ht="13" x14ac:dyDescent="0.3">
      <c r="A231" s="11" t="s">
        <v>332</v>
      </c>
      <c r="B231" s="62">
        <f>SUM(B233:B238)</f>
        <v>4738</v>
      </c>
      <c r="C231" s="62">
        <f>SUM(C233:C238)</f>
        <v>862</v>
      </c>
      <c r="D231" s="62">
        <f>SUM(D233:D238)</f>
        <v>251</v>
      </c>
      <c r="E231" s="12">
        <f>SUM(B231:D231)</f>
        <v>5851</v>
      </c>
      <c r="F231" s="2"/>
    </row>
    <row r="232" spans="1:8" x14ac:dyDescent="0.25">
      <c r="A232" s="9"/>
      <c r="B232" s="58"/>
      <c r="C232" s="58"/>
      <c r="D232" s="58"/>
      <c r="E232" s="13"/>
      <c r="F232" s="2"/>
    </row>
    <row r="233" spans="1:8" ht="13" x14ac:dyDescent="0.3">
      <c r="A233" s="9" t="s">
        <v>348</v>
      </c>
      <c r="B233" s="13">
        <f>+'staglo Niv1'!AR30</f>
        <v>2781</v>
      </c>
      <c r="C233" s="58">
        <f>+'staglo Niv2'!AM31</f>
        <v>538</v>
      </c>
      <c r="D233" s="58">
        <f>'staglo Niv3'!BB31</f>
        <v>166</v>
      </c>
      <c r="E233" s="12">
        <f t="shared" ref="E233:E238" si="16">SUM(B233:D233)</f>
        <v>3485</v>
      </c>
      <c r="F233" s="2"/>
    </row>
    <row r="234" spans="1:8" ht="13" x14ac:dyDescent="0.3">
      <c r="A234" s="9" t="s">
        <v>352</v>
      </c>
      <c r="B234" s="13">
        <f>+'staglo Niv1'!AR31</f>
        <v>270</v>
      </c>
      <c r="C234" s="58">
        <f>+'staglo Niv2'!AM32</f>
        <v>67</v>
      </c>
      <c r="D234" s="58">
        <f>'staglo Niv3'!BB32</f>
        <v>20</v>
      </c>
      <c r="E234" s="12">
        <f t="shared" si="16"/>
        <v>357</v>
      </c>
      <c r="F234" s="2"/>
    </row>
    <row r="235" spans="1:8" ht="13" x14ac:dyDescent="0.3">
      <c r="A235" s="9" t="s">
        <v>349</v>
      </c>
      <c r="B235" s="13">
        <f>+'staglo Niv1'!AR32</f>
        <v>818</v>
      </c>
      <c r="C235" s="58">
        <f>+'staglo Niv2'!AM33</f>
        <v>77</v>
      </c>
      <c r="D235" s="58">
        <f>'staglo Niv3'!BB33</f>
        <v>25</v>
      </c>
      <c r="E235" s="12">
        <f t="shared" si="16"/>
        <v>920</v>
      </c>
      <c r="F235" s="2"/>
    </row>
    <row r="236" spans="1:8" ht="13" x14ac:dyDescent="0.3">
      <c r="A236" s="9" t="s">
        <v>350</v>
      </c>
      <c r="B236" s="13">
        <f>+'staglo Niv1'!AR33</f>
        <v>189</v>
      </c>
      <c r="C236" s="58">
        <f>+'staglo Niv2'!AM34</f>
        <v>62</v>
      </c>
      <c r="D236" s="58">
        <f>'staglo Niv3'!BB34</f>
        <v>15</v>
      </c>
      <c r="E236" s="12">
        <f t="shared" si="16"/>
        <v>266</v>
      </c>
      <c r="F236" s="2"/>
    </row>
    <row r="237" spans="1:8" ht="13" x14ac:dyDescent="0.3">
      <c r="A237" s="9" t="s">
        <v>367</v>
      </c>
      <c r="B237" s="13">
        <f>+'staglo Niv1'!AR34</f>
        <v>250</v>
      </c>
      <c r="C237" s="58">
        <f>+'staglo Niv2'!AM35</f>
        <v>70</v>
      </c>
      <c r="D237" s="58">
        <f>'staglo Niv3'!BB35</f>
        <v>22</v>
      </c>
      <c r="E237" s="12">
        <f t="shared" si="16"/>
        <v>342</v>
      </c>
      <c r="F237" s="2"/>
    </row>
    <row r="238" spans="1:8" ht="13" x14ac:dyDescent="0.3">
      <c r="A238" s="14" t="s">
        <v>351</v>
      </c>
      <c r="B238" s="53">
        <f>+'staglo Niv1'!AR35</f>
        <v>430</v>
      </c>
      <c r="C238" s="63">
        <f>+'staglo Niv2'!AM36</f>
        <v>48</v>
      </c>
      <c r="D238" s="63">
        <f>'staglo Niv3'!BB36</f>
        <v>3</v>
      </c>
      <c r="E238" s="52">
        <f t="shared" si="16"/>
        <v>481</v>
      </c>
      <c r="F238" s="2"/>
    </row>
    <row r="240" spans="1:8" ht="13" x14ac:dyDescent="0.3">
      <c r="A240" s="1" t="s">
        <v>154</v>
      </c>
      <c r="B240" s="1"/>
      <c r="C240" s="29"/>
      <c r="D240" s="29"/>
      <c r="E240" s="29"/>
      <c r="F240" s="29"/>
      <c r="G240" s="55"/>
    </row>
    <row r="241" spans="1:7" x14ac:dyDescent="0.25">
      <c r="A241" s="1" t="s">
        <v>299</v>
      </c>
      <c r="B241" s="1"/>
      <c r="C241" s="29"/>
      <c r="D241" s="29"/>
      <c r="E241" s="29"/>
      <c r="F241" s="29"/>
      <c r="G241" s="54"/>
    </row>
    <row r="242" spans="1:7" x14ac:dyDescent="0.25">
      <c r="A242" s="1" t="s">
        <v>151</v>
      </c>
      <c r="B242" s="1"/>
      <c r="C242" s="29"/>
      <c r="D242" s="29"/>
      <c r="E242" s="29"/>
      <c r="F242" s="29"/>
      <c r="G242" s="54"/>
    </row>
    <row r="243" spans="1:7" x14ac:dyDescent="0.25">
      <c r="A243" s="2" t="s">
        <v>347</v>
      </c>
      <c r="D243" s="78"/>
      <c r="E243" s="91" t="s">
        <v>368</v>
      </c>
      <c r="G243" s="54"/>
    </row>
    <row r="244" spans="1:7" x14ac:dyDescent="0.25">
      <c r="A244" s="15"/>
      <c r="B244" s="6"/>
      <c r="C244" s="6"/>
      <c r="D244" s="6"/>
      <c r="E244" s="2"/>
      <c r="F244" s="2"/>
    </row>
    <row r="245" spans="1:7" x14ac:dyDescent="0.25">
      <c r="A245" s="8" t="s">
        <v>378</v>
      </c>
      <c r="B245" s="234" t="s">
        <v>443</v>
      </c>
      <c r="C245" s="188" t="s">
        <v>444</v>
      </c>
      <c r="D245" s="88" t="s">
        <v>446</v>
      </c>
      <c r="E245" s="8" t="s">
        <v>324</v>
      </c>
      <c r="F245" s="2"/>
    </row>
    <row r="246" spans="1:7" x14ac:dyDescent="0.25">
      <c r="A246" s="14"/>
      <c r="B246" s="235"/>
      <c r="C246" s="187" t="s">
        <v>445</v>
      </c>
      <c r="D246" s="51" t="s">
        <v>447</v>
      </c>
      <c r="E246" s="14"/>
      <c r="F246" s="2"/>
    </row>
    <row r="247" spans="1:7" x14ac:dyDescent="0.25">
      <c r="A247" s="9"/>
      <c r="B247" s="58"/>
      <c r="C247" s="58"/>
      <c r="D247" s="58"/>
      <c r="E247" s="8"/>
      <c r="F247" s="2"/>
    </row>
    <row r="248" spans="1:7" ht="13" x14ac:dyDescent="0.3">
      <c r="A248" s="11" t="s">
        <v>332</v>
      </c>
      <c r="B248" s="62">
        <f>SUM(B250:B255)</f>
        <v>43315</v>
      </c>
      <c r="C248" s="62">
        <f>SUM(C250:C255)</f>
        <v>5130</v>
      </c>
      <c r="D248" s="62">
        <f>SUM(D250:D255)</f>
        <v>1234</v>
      </c>
      <c r="E248" s="62">
        <f>SUM(E250:E255)</f>
        <v>49679</v>
      </c>
      <c r="F248" s="2"/>
    </row>
    <row r="249" spans="1:7" x14ac:dyDescent="0.25">
      <c r="A249" s="9"/>
      <c r="B249" s="58"/>
      <c r="C249" s="58"/>
      <c r="D249" s="58"/>
      <c r="E249" s="9"/>
      <c r="F249" s="2"/>
    </row>
    <row r="250" spans="1:7" ht="13" x14ac:dyDescent="0.3">
      <c r="A250" s="9" t="s">
        <v>348</v>
      </c>
      <c r="B250" s="58">
        <f>+'staglo Niv1'!AH12</f>
        <v>10226</v>
      </c>
      <c r="C250" s="58">
        <f>+'staglo Niv2'!AC12</f>
        <v>1585</v>
      </c>
      <c r="D250" s="13">
        <f>+'staglo Niv3'!AR12</f>
        <v>474</v>
      </c>
      <c r="E250" s="99">
        <f t="shared" ref="E250:E255" si="17">+B250+C250+D250</f>
        <v>12285</v>
      </c>
      <c r="F250" s="2"/>
    </row>
    <row r="251" spans="1:7" ht="13" x14ac:dyDescent="0.3">
      <c r="A251" s="9" t="s">
        <v>352</v>
      </c>
      <c r="B251" s="58">
        <f>+'staglo Niv1'!AH13</f>
        <v>3180</v>
      </c>
      <c r="C251" s="58">
        <f>+'staglo Niv2'!AC13</f>
        <v>422</v>
      </c>
      <c r="D251" s="13">
        <f>+'staglo Niv3'!AR13</f>
        <v>99</v>
      </c>
      <c r="E251" s="99">
        <f t="shared" si="17"/>
        <v>3701</v>
      </c>
      <c r="F251" s="2"/>
    </row>
    <row r="252" spans="1:7" ht="13" x14ac:dyDescent="0.3">
      <c r="A252" s="9" t="s">
        <v>349</v>
      </c>
      <c r="B252" s="58">
        <f>+'staglo Niv1'!AH14</f>
        <v>12087</v>
      </c>
      <c r="C252" s="58">
        <f>+'staglo Niv2'!AC14</f>
        <v>1123</v>
      </c>
      <c r="D252" s="13">
        <f>+'staglo Niv3'!AR14</f>
        <v>231</v>
      </c>
      <c r="E252" s="99">
        <f t="shared" si="17"/>
        <v>13441</v>
      </c>
      <c r="F252" s="2"/>
    </row>
    <row r="253" spans="1:7" ht="13" x14ac:dyDescent="0.3">
      <c r="A253" s="9" t="s">
        <v>350</v>
      </c>
      <c r="B253" s="58">
        <f>+'staglo Niv1'!AH15</f>
        <v>5214</v>
      </c>
      <c r="C253" s="58">
        <f>+'staglo Niv2'!AC15</f>
        <v>580</v>
      </c>
      <c r="D253" s="13">
        <f>+'staglo Niv3'!AR15</f>
        <v>118</v>
      </c>
      <c r="E253" s="99">
        <f t="shared" si="17"/>
        <v>5912</v>
      </c>
      <c r="F253" s="2"/>
    </row>
    <row r="254" spans="1:7" ht="13" x14ac:dyDescent="0.3">
      <c r="A254" s="9" t="s">
        <v>367</v>
      </c>
      <c r="B254" s="58">
        <f>+'staglo Niv1'!AH16</f>
        <v>8337</v>
      </c>
      <c r="C254" s="58">
        <f>+'staglo Niv2'!AC16</f>
        <v>854</v>
      </c>
      <c r="D254" s="13">
        <f>+'staglo Niv3'!AR16</f>
        <v>163</v>
      </c>
      <c r="E254" s="99">
        <f t="shared" si="17"/>
        <v>9354</v>
      </c>
      <c r="F254" s="2"/>
    </row>
    <row r="255" spans="1:7" ht="13" x14ac:dyDescent="0.3">
      <c r="A255" s="14" t="s">
        <v>351</v>
      </c>
      <c r="B255" s="53">
        <f>+'staglo Niv1'!AH17</f>
        <v>4271</v>
      </c>
      <c r="C255" s="53">
        <f>+'staglo Niv2'!AC17</f>
        <v>566</v>
      </c>
      <c r="D255" s="53">
        <f>+'staglo Niv3'!AR17</f>
        <v>149</v>
      </c>
      <c r="E255" s="228">
        <f t="shared" si="17"/>
        <v>4986</v>
      </c>
      <c r="F255" s="2"/>
    </row>
    <row r="256" spans="1:7" x14ac:dyDescent="0.25">
      <c r="E256" s="2"/>
      <c r="F256" s="2"/>
    </row>
    <row r="258" spans="1:7" x14ac:dyDescent="0.25">
      <c r="G258" s="15"/>
    </row>
    <row r="259" spans="1:7" ht="13" x14ac:dyDescent="0.3">
      <c r="A259" s="1" t="s">
        <v>155</v>
      </c>
      <c r="B259" s="1"/>
      <c r="C259" s="29"/>
      <c r="D259" s="29"/>
      <c r="E259" s="29"/>
      <c r="F259" s="29"/>
      <c r="G259" s="55"/>
    </row>
    <row r="260" spans="1:7" x14ac:dyDescent="0.25">
      <c r="A260" s="1" t="s">
        <v>300</v>
      </c>
      <c r="B260" s="1"/>
      <c r="C260" s="29"/>
      <c r="D260" s="29"/>
      <c r="E260" s="29"/>
      <c r="F260" s="29"/>
      <c r="G260" s="54"/>
    </row>
    <row r="261" spans="1:7" x14ac:dyDescent="0.25">
      <c r="A261" s="1" t="s">
        <v>151</v>
      </c>
      <c r="B261" s="1"/>
      <c r="C261" s="29"/>
      <c r="D261" s="29"/>
      <c r="E261" s="29"/>
      <c r="F261" s="29"/>
      <c r="G261" s="54"/>
    </row>
    <row r="262" spans="1:7" x14ac:dyDescent="0.25">
      <c r="A262" s="2" t="s">
        <v>347</v>
      </c>
      <c r="D262" s="78"/>
      <c r="E262" s="91" t="s">
        <v>323</v>
      </c>
      <c r="F262" s="2"/>
    </row>
    <row r="263" spans="1:7" x14ac:dyDescent="0.25">
      <c r="A263" s="8" t="s">
        <v>378</v>
      </c>
      <c r="B263" s="234" t="s">
        <v>443</v>
      </c>
      <c r="C263" s="188" t="s">
        <v>444</v>
      </c>
      <c r="D263" s="88" t="s">
        <v>446</v>
      </c>
      <c r="E263" s="256" t="s">
        <v>324</v>
      </c>
      <c r="F263" s="2"/>
    </row>
    <row r="264" spans="1:7" x14ac:dyDescent="0.25">
      <c r="A264" s="14"/>
      <c r="B264" s="235"/>
      <c r="C264" s="187" t="s">
        <v>445</v>
      </c>
      <c r="D264" s="51" t="s">
        <v>447</v>
      </c>
      <c r="E264" s="51"/>
      <c r="F264" s="2"/>
    </row>
    <row r="265" spans="1:7" ht="13" x14ac:dyDescent="0.3">
      <c r="A265" s="11" t="s">
        <v>332</v>
      </c>
      <c r="B265" s="62">
        <f>SUM(B267:B272)</f>
        <v>18206</v>
      </c>
      <c r="C265" s="62">
        <f>SUM(C267:C272)</f>
        <v>4584</v>
      </c>
      <c r="D265" s="62">
        <f>SUM(D267:D272)</f>
        <v>1271</v>
      </c>
      <c r="E265" s="62">
        <f>SUM(E267:E272)</f>
        <v>24061</v>
      </c>
      <c r="F265" s="2"/>
    </row>
    <row r="266" spans="1:7" x14ac:dyDescent="0.25">
      <c r="A266" s="9"/>
      <c r="B266" s="58"/>
      <c r="C266" s="58"/>
      <c r="D266" s="58"/>
      <c r="E266" s="9"/>
      <c r="F266" s="2"/>
    </row>
    <row r="267" spans="1:7" ht="13" x14ac:dyDescent="0.3">
      <c r="A267" s="9" t="s">
        <v>348</v>
      </c>
      <c r="B267" s="13">
        <f>+'staglo Niv1'!AH30</f>
        <v>10318</v>
      </c>
      <c r="C267" s="13">
        <f>+'staglo Niv2'!AC31</f>
        <v>2708</v>
      </c>
      <c r="D267" s="13">
        <f>+'staglo Niv3'!AR31</f>
        <v>799</v>
      </c>
      <c r="E267" s="99">
        <f t="shared" ref="E267:E272" si="18">+B267+C267+D267</f>
        <v>13825</v>
      </c>
      <c r="F267" s="2"/>
    </row>
    <row r="268" spans="1:7" ht="13" x14ac:dyDescent="0.3">
      <c r="A268" s="9" t="s">
        <v>352</v>
      </c>
      <c r="B268" s="13">
        <f>+'staglo Niv1'!AH31</f>
        <v>1442</v>
      </c>
      <c r="C268" s="13">
        <f>+'staglo Niv2'!AC32</f>
        <v>370</v>
      </c>
      <c r="D268" s="13">
        <f>+'staglo Niv3'!AR32</f>
        <v>105</v>
      </c>
      <c r="E268" s="99">
        <f t="shared" si="18"/>
        <v>1917</v>
      </c>
      <c r="F268" s="2"/>
    </row>
    <row r="269" spans="1:7" ht="13" x14ac:dyDescent="0.3">
      <c r="A269" s="9" t="s">
        <v>349</v>
      </c>
      <c r="B269" s="13">
        <f>+'staglo Niv1'!AH32</f>
        <v>2616</v>
      </c>
      <c r="C269" s="13">
        <f>+'staglo Niv2'!AC33</f>
        <v>450</v>
      </c>
      <c r="D269" s="13">
        <f>+'staglo Niv3'!AR33</f>
        <v>149</v>
      </c>
      <c r="E269" s="99">
        <f t="shared" si="18"/>
        <v>3215</v>
      </c>
      <c r="F269" s="15"/>
    </row>
    <row r="270" spans="1:7" ht="13" x14ac:dyDescent="0.3">
      <c r="A270" s="9" t="s">
        <v>350</v>
      </c>
      <c r="B270" s="13">
        <f>+'staglo Niv1'!AH33</f>
        <v>1064</v>
      </c>
      <c r="C270" s="13">
        <f>+'staglo Niv2'!AC34</f>
        <v>352</v>
      </c>
      <c r="D270" s="13">
        <f>+'staglo Niv3'!AR34</f>
        <v>69</v>
      </c>
      <c r="E270" s="99">
        <f t="shared" si="18"/>
        <v>1485</v>
      </c>
      <c r="F270" s="2"/>
    </row>
    <row r="271" spans="1:7" ht="13" x14ac:dyDescent="0.3">
      <c r="A271" s="9" t="s">
        <v>367</v>
      </c>
      <c r="B271" s="13">
        <f>+'staglo Niv1'!AH34</f>
        <v>1358</v>
      </c>
      <c r="C271" s="13">
        <f>+'staglo Niv2'!AC35</f>
        <v>422</v>
      </c>
      <c r="D271" s="13">
        <f>+'staglo Niv3'!AR35</f>
        <v>128</v>
      </c>
      <c r="E271" s="99">
        <f t="shared" si="18"/>
        <v>1908</v>
      </c>
      <c r="F271" s="2"/>
    </row>
    <row r="272" spans="1:7" ht="13" x14ac:dyDescent="0.3">
      <c r="A272" s="14" t="s">
        <v>351</v>
      </c>
      <c r="B272" s="53">
        <f>+'staglo Niv1'!AH35</f>
        <v>1408</v>
      </c>
      <c r="C272" s="53">
        <f>+'staglo Niv2'!AC36</f>
        <v>282</v>
      </c>
      <c r="D272" s="53">
        <f>+'staglo Niv3'!AR36</f>
        <v>21</v>
      </c>
      <c r="E272" s="228">
        <f t="shared" si="18"/>
        <v>1711</v>
      </c>
      <c r="F272" s="2"/>
    </row>
    <row r="273" spans="1:7" x14ac:dyDescent="0.25">
      <c r="F273" s="2"/>
    </row>
    <row r="274" spans="1:7" x14ac:dyDescent="0.25">
      <c r="A274" s="1" t="s">
        <v>301</v>
      </c>
      <c r="B274" s="1"/>
      <c r="C274" s="29"/>
      <c r="D274" s="29"/>
      <c r="E274" s="29"/>
      <c r="F274" s="29"/>
    </row>
    <row r="275" spans="1:7" x14ac:dyDescent="0.25">
      <c r="A275" s="1" t="s">
        <v>150</v>
      </c>
      <c r="B275" s="1"/>
      <c r="C275" s="29"/>
      <c r="D275" s="29"/>
      <c r="E275" s="29"/>
      <c r="F275" s="29"/>
    </row>
    <row r="276" spans="1:7" x14ac:dyDescent="0.25">
      <c r="C276" s="29"/>
      <c r="D276" s="29"/>
      <c r="E276" s="29"/>
      <c r="F276" s="29"/>
    </row>
    <row r="277" spans="1:7" x14ac:dyDescent="0.25">
      <c r="A277" s="2" t="s">
        <v>347</v>
      </c>
      <c r="D277" s="78"/>
      <c r="E277" s="92" t="s">
        <v>368</v>
      </c>
    </row>
    <row r="278" spans="1:7" x14ac:dyDescent="0.25">
      <c r="A278" s="8"/>
      <c r="B278" s="186" t="s">
        <v>443</v>
      </c>
      <c r="C278" s="188" t="s">
        <v>444</v>
      </c>
      <c r="D278" s="88" t="s">
        <v>446</v>
      </c>
      <c r="E278" s="88" t="s">
        <v>324</v>
      </c>
      <c r="F278" s="2"/>
    </row>
    <row r="279" spans="1:7" x14ac:dyDescent="0.25">
      <c r="A279" s="14" t="s">
        <v>378</v>
      </c>
      <c r="B279" s="187"/>
      <c r="C279" s="187" t="s">
        <v>445</v>
      </c>
      <c r="D279" s="51" t="s">
        <v>447</v>
      </c>
      <c r="E279" s="51"/>
      <c r="F279" s="2"/>
      <c r="G279" s="6"/>
    </row>
    <row r="280" spans="1:7" x14ac:dyDescent="0.25">
      <c r="A280" s="9"/>
      <c r="B280" s="58"/>
      <c r="C280" s="58"/>
      <c r="D280" s="58"/>
      <c r="E280" s="58"/>
      <c r="F280" s="2"/>
      <c r="G280" s="6"/>
    </row>
    <row r="281" spans="1:7" ht="13" x14ac:dyDescent="0.3">
      <c r="A281" s="11" t="s">
        <v>332</v>
      </c>
      <c r="B281" s="62">
        <f>SUM(B283:B288)</f>
        <v>0</v>
      </c>
      <c r="C281" s="62">
        <f>SUM(C283:C288)</f>
        <v>5514</v>
      </c>
      <c r="D281" s="62">
        <f>SUM(D283:D288)</f>
        <v>1219</v>
      </c>
      <c r="E281" s="62">
        <f>SUM(B281:D281)</f>
        <v>6733</v>
      </c>
      <c r="F281" s="2"/>
      <c r="G281" s="15"/>
    </row>
    <row r="282" spans="1:7" ht="13" x14ac:dyDescent="0.3">
      <c r="A282" s="9"/>
      <c r="B282" s="58"/>
      <c r="C282" s="58"/>
      <c r="D282" s="58"/>
      <c r="E282" s="62"/>
      <c r="F282" s="2"/>
      <c r="G282" s="55"/>
    </row>
    <row r="283" spans="1:7" ht="13" x14ac:dyDescent="0.3">
      <c r="A283" s="9" t="s">
        <v>348</v>
      </c>
      <c r="B283" s="13">
        <f>+'staglo Niv1'!AG12</f>
        <v>0</v>
      </c>
      <c r="C283" s="58">
        <f>+'staglo Niv2'!AB12</f>
        <v>1743</v>
      </c>
      <c r="D283" s="58">
        <f>+'staglo Niv3'!AQ12</f>
        <v>473</v>
      </c>
      <c r="E283" s="62">
        <f t="shared" ref="E283:E288" si="19">SUM(B283:D283)</f>
        <v>2216</v>
      </c>
      <c r="F283" s="2"/>
      <c r="G283" s="54"/>
    </row>
    <row r="284" spans="1:7" ht="13" x14ac:dyDescent="0.3">
      <c r="A284" s="9" t="s">
        <v>352</v>
      </c>
      <c r="B284" s="13">
        <f>+'staglo Niv1'!AG13</f>
        <v>0</v>
      </c>
      <c r="C284" s="58">
        <f>+'staglo Niv2'!AB13</f>
        <v>457</v>
      </c>
      <c r="D284" s="58">
        <f>+'staglo Niv3'!AQ13</f>
        <v>105</v>
      </c>
      <c r="E284" s="62">
        <f t="shared" si="19"/>
        <v>562</v>
      </c>
      <c r="F284" s="2"/>
      <c r="G284" s="54"/>
    </row>
    <row r="285" spans="1:7" ht="13" x14ac:dyDescent="0.3">
      <c r="A285" s="9" t="s">
        <v>349</v>
      </c>
      <c r="B285" s="13">
        <f>+'staglo Niv1'!AG14</f>
        <v>0</v>
      </c>
      <c r="C285" s="58">
        <f>+'staglo Niv2'!AB14</f>
        <v>1181</v>
      </c>
      <c r="D285" s="58">
        <f>+'staglo Niv3'!AQ14</f>
        <v>225</v>
      </c>
      <c r="E285" s="62">
        <f t="shared" si="19"/>
        <v>1406</v>
      </c>
      <c r="F285" s="2"/>
      <c r="G285" s="54"/>
    </row>
    <row r="286" spans="1:7" ht="13" x14ac:dyDescent="0.3">
      <c r="A286" s="9" t="s">
        <v>350</v>
      </c>
      <c r="B286" s="13">
        <f>+'staglo Niv1'!AG15</f>
        <v>0</v>
      </c>
      <c r="C286" s="58">
        <f>+'staglo Niv2'!AB15</f>
        <v>620</v>
      </c>
      <c r="D286" s="58">
        <f>+'staglo Niv3'!AQ15</f>
        <v>119</v>
      </c>
      <c r="E286" s="62">
        <f t="shared" si="19"/>
        <v>739</v>
      </c>
      <c r="F286" s="2"/>
      <c r="G286" s="54"/>
    </row>
    <row r="287" spans="1:7" ht="13" x14ac:dyDescent="0.3">
      <c r="A287" s="9" t="s">
        <v>367</v>
      </c>
      <c r="B287" s="13">
        <f>+'staglo Niv1'!AG16</f>
        <v>0</v>
      </c>
      <c r="C287" s="58">
        <f>+'staglo Niv2'!AB16</f>
        <v>934</v>
      </c>
      <c r="D287" s="58">
        <f>+'staglo Niv3'!AQ16</f>
        <v>167</v>
      </c>
      <c r="E287" s="62">
        <f t="shared" si="19"/>
        <v>1101</v>
      </c>
      <c r="F287" s="2"/>
      <c r="G287" s="54"/>
    </row>
    <row r="288" spans="1:7" ht="13" x14ac:dyDescent="0.3">
      <c r="A288" s="9" t="s">
        <v>351</v>
      </c>
      <c r="B288" s="13">
        <f>+'staglo Niv1'!AG17</f>
        <v>0</v>
      </c>
      <c r="C288" s="58">
        <f>+'staglo Niv2'!AB17</f>
        <v>579</v>
      </c>
      <c r="D288" s="58">
        <f>+'staglo Niv3'!AQ17</f>
        <v>130</v>
      </c>
      <c r="E288" s="62">
        <f t="shared" si="19"/>
        <v>709</v>
      </c>
      <c r="F288" s="2"/>
      <c r="G288" s="54"/>
    </row>
    <row r="289" spans="1:7" x14ac:dyDescent="0.25">
      <c r="A289" s="14"/>
      <c r="B289" s="53"/>
      <c r="C289" s="53"/>
      <c r="D289" s="53"/>
      <c r="E289" s="53"/>
      <c r="F289" s="15"/>
      <c r="G289" s="54"/>
    </row>
    <row r="291" spans="1:7" x14ac:dyDescent="0.25">
      <c r="A291" s="1" t="s">
        <v>163</v>
      </c>
      <c r="B291" s="1"/>
      <c r="C291" s="29"/>
      <c r="D291" s="29"/>
      <c r="E291" s="29"/>
      <c r="F291" s="29"/>
    </row>
    <row r="292" spans="1:7" x14ac:dyDescent="0.25">
      <c r="A292" s="1" t="s">
        <v>151</v>
      </c>
      <c r="B292" s="1"/>
      <c r="C292" s="29"/>
      <c r="D292" s="29"/>
      <c r="E292" s="29"/>
      <c r="F292" s="29"/>
    </row>
    <row r="293" spans="1:7" x14ac:dyDescent="0.25">
      <c r="C293" s="29"/>
      <c r="D293" s="29"/>
      <c r="E293" s="29"/>
      <c r="F293" s="29"/>
    </row>
    <row r="294" spans="1:7" x14ac:dyDescent="0.25">
      <c r="A294" s="2" t="s">
        <v>347</v>
      </c>
      <c r="D294" s="78"/>
      <c r="E294" s="91" t="s">
        <v>385</v>
      </c>
    </row>
    <row r="295" spans="1:7" x14ac:dyDescent="0.25">
      <c r="A295" s="8"/>
      <c r="B295" s="186" t="s">
        <v>443</v>
      </c>
      <c r="C295" s="188" t="s">
        <v>444</v>
      </c>
      <c r="D295" s="88" t="s">
        <v>446</v>
      </c>
      <c r="E295" s="88" t="s">
        <v>324</v>
      </c>
      <c r="F295" s="2"/>
    </row>
    <row r="296" spans="1:7" x14ac:dyDescent="0.25">
      <c r="A296" s="14" t="s">
        <v>378</v>
      </c>
      <c r="B296" s="187"/>
      <c r="C296" s="187" t="s">
        <v>445</v>
      </c>
      <c r="D296" s="51" t="s">
        <v>447</v>
      </c>
      <c r="E296" s="51"/>
      <c r="F296" s="2"/>
      <c r="G296" s="6"/>
    </row>
    <row r="297" spans="1:7" x14ac:dyDescent="0.25">
      <c r="A297" s="9"/>
      <c r="B297" s="58"/>
      <c r="C297" s="58"/>
      <c r="D297" s="58"/>
      <c r="E297" s="58"/>
      <c r="F297" s="2"/>
      <c r="G297" s="6"/>
    </row>
    <row r="298" spans="1:7" ht="13" x14ac:dyDescent="0.3">
      <c r="A298" s="11" t="s">
        <v>332</v>
      </c>
      <c r="B298" s="62">
        <f>SUM(B300:B305)</f>
        <v>0</v>
      </c>
      <c r="C298" s="62">
        <f>SUM(C300:C305)</f>
        <v>4566</v>
      </c>
      <c r="D298" s="62">
        <f>SUM(D300:D305)</f>
        <v>1186</v>
      </c>
      <c r="E298" s="62">
        <f>SUM(B298:D298)</f>
        <v>5752</v>
      </c>
      <c r="F298" s="2"/>
      <c r="G298" s="15"/>
    </row>
    <row r="299" spans="1:7" ht="13" x14ac:dyDescent="0.3">
      <c r="A299" s="9"/>
      <c r="B299" s="58"/>
      <c r="C299" s="58"/>
      <c r="D299" s="58"/>
      <c r="E299" s="62"/>
      <c r="F299" s="2"/>
      <c r="G299" s="55"/>
    </row>
    <row r="300" spans="1:7" ht="13" x14ac:dyDescent="0.3">
      <c r="A300" s="9" t="s">
        <v>348</v>
      </c>
      <c r="B300" s="13">
        <f>+'staglo Niv1'!AG30</f>
        <v>0</v>
      </c>
      <c r="C300" s="58">
        <f>+'staglo Niv2'!AB31</f>
        <v>2757</v>
      </c>
      <c r="D300" s="58">
        <f>+'staglo Niv3'!AQ31</f>
        <v>747</v>
      </c>
      <c r="E300" s="62">
        <f t="shared" ref="E300:E305" si="20">SUM(B300:D300)</f>
        <v>3504</v>
      </c>
      <c r="F300" s="2"/>
      <c r="G300" s="54"/>
    </row>
    <row r="301" spans="1:7" ht="13" x14ac:dyDescent="0.3">
      <c r="A301" s="9" t="s">
        <v>352</v>
      </c>
      <c r="B301" s="13">
        <f>+'staglo Niv1'!AG31</f>
        <v>0</v>
      </c>
      <c r="C301" s="58">
        <f>+'staglo Niv2'!AB32</f>
        <v>364</v>
      </c>
      <c r="D301" s="58">
        <f>+'staglo Niv3'!AQ32</f>
        <v>88</v>
      </c>
      <c r="E301" s="62">
        <f t="shared" si="20"/>
        <v>452</v>
      </c>
      <c r="F301" s="2"/>
      <c r="G301" s="54"/>
    </row>
    <row r="302" spans="1:7" ht="13" x14ac:dyDescent="0.3">
      <c r="A302" s="9" t="s">
        <v>349</v>
      </c>
      <c r="B302" s="13">
        <f>+'staglo Niv1'!AG32</f>
        <v>0</v>
      </c>
      <c r="C302" s="58">
        <f>+'staglo Niv2'!AB33</f>
        <v>440</v>
      </c>
      <c r="D302" s="58">
        <f>+'staglo Niv3'!AQ33</f>
        <v>140</v>
      </c>
      <c r="E302" s="62">
        <f t="shared" si="20"/>
        <v>580</v>
      </c>
      <c r="F302" s="2"/>
      <c r="G302" s="54"/>
    </row>
    <row r="303" spans="1:7" ht="13" x14ac:dyDescent="0.3">
      <c r="A303" s="9" t="s">
        <v>350</v>
      </c>
      <c r="B303" s="13">
        <f>+'staglo Niv1'!AG33</f>
        <v>0</v>
      </c>
      <c r="C303" s="58">
        <f>+'staglo Niv2'!AB34</f>
        <v>331</v>
      </c>
      <c r="D303" s="58">
        <f>+'staglo Niv3'!AQ34</f>
        <v>63</v>
      </c>
      <c r="E303" s="62">
        <f t="shared" si="20"/>
        <v>394</v>
      </c>
      <c r="F303" s="2"/>
      <c r="G303" s="54"/>
    </row>
    <row r="304" spans="1:7" ht="13" x14ac:dyDescent="0.3">
      <c r="A304" s="9" t="s">
        <v>367</v>
      </c>
      <c r="B304" s="13">
        <f>+'staglo Niv1'!AG34</f>
        <v>0</v>
      </c>
      <c r="C304" s="58">
        <f>+'staglo Niv2'!AB35</f>
        <v>431</v>
      </c>
      <c r="D304" s="58">
        <f>+'staglo Niv3'!AQ35</f>
        <v>127</v>
      </c>
      <c r="E304" s="62">
        <f t="shared" si="20"/>
        <v>558</v>
      </c>
      <c r="F304" s="2"/>
      <c r="G304" s="54"/>
    </row>
    <row r="305" spans="1:9" ht="13" x14ac:dyDescent="0.3">
      <c r="A305" s="14" t="s">
        <v>351</v>
      </c>
      <c r="B305" s="53">
        <f>+'staglo Niv1'!AG35</f>
        <v>0</v>
      </c>
      <c r="C305" s="53">
        <f>+'staglo Niv2'!AB36</f>
        <v>243</v>
      </c>
      <c r="D305" s="63">
        <f>+'staglo Niv3'!AQ36</f>
        <v>21</v>
      </c>
      <c r="E305" s="52">
        <f t="shared" si="20"/>
        <v>264</v>
      </c>
      <c r="F305" s="2"/>
      <c r="G305" s="54"/>
    </row>
    <row r="306" spans="1:9" x14ac:dyDescent="0.25">
      <c r="H306" s="54"/>
    </row>
    <row r="307" spans="1:9" ht="13.5" customHeight="1" x14ac:dyDescent="0.25">
      <c r="A307" s="475" t="s">
        <v>159</v>
      </c>
      <c r="B307" s="475"/>
      <c r="C307" s="475"/>
      <c r="D307" s="475"/>
      <c r="E307" s="475"/>
      <c r="F307" s="475"/>
      <c r="G307" s="475"/>
      <c r="H307" s="475"/>
      <c r="I307" s="475"/>
    </row>
    <row r="308" spans="1:9" ht="13.5" customHeight="1" x14ac:dyDescent="0.25">
      <c r="A308" s="475" t="s">
        <v>160</v>
      </c>
      <c r="B308" s="475"/>
      <c r="C308" s="475"/>
      <c r="D308" s="475"/>
      <c r="E308" s="475"/>
      <c r="F308" s="475"/>
      <c r="G308" s="475"/>
      <c r="H308" s="475"/>
      <c r="I308" s="475"/>
    </row>
    <row r="309" spans="1:9" x14ac:dyDescent="0.25">
      <c r="A309" s="470" t="s">
        <v>150</v>
      </c>
      <c r="B309" s="470"/>
      <c r="C309" s="470"/>
      <c r="D309" s="470"/>
      <c r="E309" s="470"/>
      <c r="F309" s="470"/>
      <c r="G309" s="470"/>
      <c r="H309" s="470"/>
      <c r="I309" s="470"/>
    </row>
    <row r="310" spans="1:9" x14ac:dyDescent="0.25">
      <c r="A310" s="1"/>
      <c r="B310" s="1"/>
      <c r="C310" s="29"/>
      <c r="D310" s="29"/>
      <c r="E310" s="29"/>
      <c r="F310" s="29"/>
      <c r="G310" s="61"/>
      <c r="H310" s="65"/>
      <c r="I310" s="65"/>
    </row>
    <row r="311" spans="1:9" x14ac:dyDescent="0.25">
      <c r="A311" s="2" t="s">
        <v>347</v>
      </c>
      <c r="C311" s="29"/>
      <c r="D311" s="29"/>
      <c r="E311" s="29"/>
      <c r="F311" s="29"/>
      <c r="G311" s="61"/>
      <c r="H311" s="65" t="s">
        <v>368</v>
      </c>
    </row>
    <row r="312" spans="1:9" x14ac:dyDescent="0.25">
      <c r="A312" s="8"/>
      <c r="B312" s="462" t="s">
        <v>389</v>
      </c>
      <c r="C312" s="463"/>
      <c r="D312" s="463"/>
      <c r="E312" s="471"/>
      <c r="F312" s="472" t="s">
        <v>390</v>
      </c>
      <c r="G312" s="473"/>
      <c r="H312" s="473"/>
      <c r="I312" s="474"/>
    </row>
    <row r="313" spans="1:9" x14ac:dyDescent="0.25">
      <c r="A313" s="9" t="s">
        <v>378</v>
      </c>
      <c r="B313" s="186" t="s">
        <v>443</v>
      </c>
      <c r="C313" s="188" t="s">
        <v>444</v>
      </c>
      <c r="D313" s="88" t="s">
        <v>446</v>
      </c>
      <c r="E313" s="60" t="s">
        <v>324</v>
      </c>
      <c r="F313" s="186" t="s">
        <v>443</v>
      </c>
      <c r="G313" s="188" t="s">
        <v>444</v>
      </c>
      <c r="H313" s="88" t="s">
        <v>446</v>
      </c>
      <c r="I313" s="60" t="s">
        <v>324</v>
      </c>
    </row>
    <row r="314" spans="1:9" x14ac:dyDescent="0.25">
      <c r="A314" s="14"/>
      <c r="B314" s="187"/>
      <c r="C314" s="187" t="s">
        <v>445</v>
      </c>
      <c r="D314" s="51" t="s">
        <v>447</v>
      </c>
      <c r="E314" s="19"/>
      <c r="F314" s="187"/>
      <c r="G314" s="187" t="s">
        <v>445</v>
      </c>
      <c r="H314" s="51" t="s">
        <v>447</v>
      </c>
      <c r="I314" s="19"/>
    </row>
    <row r="315" spans="1:9" x14ac:dyDescent="0.25">
      <c r="A315" s="9"/>
      <c r="B315" s="58"/>
      <c r="C315" s="58"/>
      <c r="D315" s="58"/>
      <c r="E315" s="9"/>
      <c r="F315" s="58"/>
      <c r="G315" s="58"/>
      <c r="H315" s="58"/>
      <c r="I315" s="9"/>
    </row>
    <row r="316" spans="1:9" ht="13" x14ac:dyDescent="0.3">
      <c r="A316" s="11" t="s">
        <v>332</v>
      </c>
      <c r="B316" s="62">
        <f>SUM(B318:B323)</f>
        <v>47315</v>
      </c>
      <c r="C316" s="62">
        <f>SUM(C318:C323)</f>
        <v>8901</v>
      </c>
      <c r="D316" s="62">
        <f>SUM(D318:D323)</f>
        <v>2614</v>
      </c>
      <c r="E316" s="12">
        <f>SUM(B316:D316)</f>
        <v>58830</v>
      </c>
      <c r="F316" s="62">
        <f>SUM(F318:F323)</f>
        <v>1840</v>
      </c>
      <c r="G316" s="62">
        <f>SUM(G318:G323)</f>
        <v>2803</v>
      </c>
      <c r="H316" s="62">
        <f>SUM(H318:H323)</f>
        <v>1115</v>
      </c>
      <c r="I316" s="62">
        <f>SUM(I318:I323)</f>
        <v>5758</v>
      </c>
    </row>
    <row r="317" spans="1:9" ht="13" x14ac:dyDescent="0.3">
      <c r="A317" s="9"/>
      <c r="B317" s="58"/>
      <c r="C317" s="58"/>
      <c r="D317" s="58"/>
      <c r="E317" s="12"/>
      <c r="F317" s="58"/>
      <c r="G317" s="58"/>
      <c r="H317" s="58"/>
      <c r="I317" s="12"/>
    </row>
    <row r="318" spans="1:9" ht="13" x14ac:dyDescent="0.3">
      <c r="A318" s="9" t="s">
        <v>348</v>
      </c>
      <c r="B318" s="58">
        <f>+'staglo Niv1'!AO12</f>
        <v>11229</v>
      </c>
      <c r="C318" s="58">
        <f>'staglo Niv2'!AJ12</f>
        <v>3135</v>
      </c>
      <c r="D318" s="58">
        <f>'staglo Niv3'!AY12</f>
        <v>1061</v>
      </c>
      <c r="E318" s="12">
        <f t="shared" ref="E318:E323" si="21">SUM(B318:D318)</f>
        <v>15425</v>
      </c>
      <c r="F318" s="58">
        <f>+'staglo Niv1'!AP12</f>
        <v>599</v>
      </c>
      <c r="G318" s="13">
        <f>+'staglo Niv2'!AK12</f>
        <v>1090</v>
      </c>
      <c r="H318" s="58">
        <f>+'staglo Niv3'!AZ12</f>
        <v>371</v>
      </c>
      <c r="I318" s="12">
        <f t="shared" ref="I318:I323" si="22">+F318+G318+H318</f>
        <v>2060</v>
      </c>
    </row>
    <row r="319" spans="1:9" ht="13" x14ac:dyDescent="0.3">
      <c r="A319" s="9" t="s">
        <v>352</v>
      </c>
      <c r="B319" s="58">
        <f>+'staglo Niv1'!AO13</f>
        <v>3265</v>
      </c>
      <c r="C319" s="58">
        <f>'staglo Niv2'!AJ13</f>
        <v>689</v>
      </c>
      <c r="D319" s="58">
        <f>'staglo Niv3'!AY13</f>
        <v>214</v>
      </c>
      <c r="E319" s="12">
        <f t="shared" si="21"/>
        <v>4168</v>
      </c>
      <c r="F319" s="58">
        <f>+'staglo Niv1'!AP13</f>
        <v>117</v>
      </c>
      <c r="G319" s="13">
        <f>+'staglo Niv2'!AK13</f>
        <v>89</v>
      </c>
      <c r="H319" s="58">
        <f>+'staglo Niv3'!AZ13</f>
        <v>59</v>
      </c>
      <c r="I319" s="12">
        <f t="shared" si="22"/>
        <v>265</v>
      </c>
    </row>
    <row r="320" spans="1:9" ht="13" x14ac:dyDescent="0.3">
      <c r="A320" s="9" t="s">
        <v>349</v>
      </c>
      <c r="B320" s="58">
        <f>+'staglo Niv1'!AO14</f>
        <v>12542</v>
      </c>
      <c r="C320" s="58">
        <f>'staglo Niv2'!AJ14</f>
        <v>1837</v>
      </c>
      <c r="D320" s="58">
        <f>'staglo Niv3'!AY14</f>
        <v>478</v>
      </c>
      <c r="E320" s="12">
        <f t="shared" si="21"/>
        <v>14857</v>
      </c>
      <c r="F320" s="58">
        <f>+'staglo Niv1'!AP14</f>
        <v>362</v>
      </c>
      <c r="G320" s="13">
        <f>+'staglo Niv2'!AK14</f>
        <v>573</v>
      </c>
      <c r="H320" s="58">
        <f>+'staglo Niv3'!AZ14</f>
        <v>289</v>
      </c>
      <c r="I320" s="12">
        <f t="shared" si="22"/>
        <v>1224</v>
      </c>
    </row>
    <row r="321" spans="1:9" ht="13" x14ac:dyDescent="0.3">
      <c r="A321" s="9" t="s">
        <v>350</v>
      </c>
      <c r="B321" s="58">
        <f>+'staglo Niv1'!AO15</f>
        <v>5834</v>
      </c>
      <c r="C321" s="58">
        <f>'staglo Niv2'!AJ15</f>
        <v>927</v>
      </c>
      <c r="D321" s="58">
        <f>'staglo Niv3'!AY15</f>
        <v>241</v>
      </c>
      <c r="E321" s="12">
        <f t="shared" si="21"/>
        <v>7002</v>
      </c>
      <c r="F321" s="58">
        <f>+'staglo Niv1'!AP15</f>
        <v>147</v>
      </c>
      <c r="G321" s="13">
        <f>+'staglo Niv2'!AK15</f>
        <v>259</v>
      </c>
      <c r="H321" s="58">
        <f>+'staglo Niv3'!AZ15</f>
        <v>102</v>
      </c>
      <c r="I321" s="12">
        <f t="shared" si="22"/>
        <v>508</v>
      </c>
    </row>
    <row r="322" spans="1:9" ht="13" x14ac:dyDescent="0.3">
      <c r="A322" s="9" t="s">
        <v>367</v>
      </c>
      <c r="B322" s="58">
        <f>+'staglo Niv1'!AO16</f>
        <v>8690</v>
      </c>
      <c r="C322" s="58">
        <f>'staglo Niv2'!AJ16</f>
        <v>1354</v>
      </c>
      <c r="D322" s="58">
        <f>'staglo Niv3'!AY16</f>
        <v>343</v>
      </c>
      <c r="E322" s="12">
        <f t="shared" si="21"/>
        <v>10387</v>
      </c>
      <c r="F322" s="58">
        <f>+'staglo Niv1'!AP16</f>
        <v>232</v>
      </c>
      <c r="G322" s="13">
        <f>+'staglo Niv2'!AK16</f>
        <v>397</v>
      </c>
      <c r="H322" s="58">
        <f>+'staglo Niv3'!AZ16</f>
        <v>109</v>
      </c>
      <c r="I322" s="12">
        <f t="shared" si="22"/>
        <v>738</v>
      </c>
    </row>
    <row r="323" spans="1:9" ht="13" x14ac:dyDescent="0.3">
      <c r="A323" s="14" t="s">
        <v>351</v>
      </c>
      <c r="B323" s="53">
        <f>+'staglo Niv1'!AO17</f>
        <v>5755</v>
      </c>
      <c r="C323" s="53">
        <f>'staglo Niv2'!AJ17</f>
        <v>959</v>
      </c>
      <c r="D323" s="53">
        <f>'staglo Niv3'!AY17</f>
        <v>277</v>
      </c>
      <c r="E323" s="52">
        <f t="shared" si="21"/>
        <v>6991</v>
      </c>
      <c r="F323" s="53">
        <f>+'staglo Niv1'!AP17</f>
        <v>383</v>
      </c>
      <c r="G323" s="53">
        <f>+'staglo Niv2'!AK17</f>
        <v>395</v>
      </c>
      <c r="H323" s="53">
        <f>+'staglo Niv3'!AZ17</f>
        <v>185</v>
      </c>
      <c r="I323" s="52">
        <f t="shared" si="22"/>
        <v>963</v>
      </c>
    </row>
    <row r="327" spans="1:9" x14ac:dyDescent="0.25">
      <c r="A327" s="475" t="s">
        <v>161</v>
      </c>
      <c r="B327" s="475"/>
      <c r="C327" s="475"/>
      <c r="D327" s="475"/>
      <c r="E327" s="475"/>
      <c r="F327" s="475"/>
      <c r="G327" s="475"/>
      <c r="H327" s="475"/>
      <c r="I327" s="475"/>
    </row>
    <row r="328" spans="1:9" x14ac:dyDescent="0.25">
      <c r="A328" s="475" t="s">
        <v>178</v>
      </c>
      <c r="B328" s="475"/>
      <c r="C328" s="475"/>
      <c r="D328" s="475"/>
      <c r="E328" s="475"/>
      <c r="F328" s="475"/>
      <c r="G328" s="475"/>
      <c r="H328" s="475"/>
      <c r="I328" s="475"/>
    </row>
    <row r="329" spans="1:9" x14ac:dyDescent="0.25">
      <c r="A329" s="470" t="s">
        <v>150</v>
      </c>
      <c r="B329" s="470"/>
      <c r="C329" s="470"/>
      <c r="D329" s="470"/>
      <c r="E329" s="470"/>
      <c r="F329" s="470"/>
      <c r="G329" s="470"/>
      <c r="H329" s="470"/>
      <c r="I329" s="470"/>
    </row>
    <row r="330" spans="1:9" x14ac:dyDescent="0.25">
      <c r="A330" s="1"/>
      <c r="B330" s="1"/>
      <c r="C330" s="29"/>
      <c r="D330" s="29"/>
      <c r="E330" s="29"/>
      <c r="F330" s="29"/>
      <c r="G330" s="61"/>
      <c r="H330" s="61"/>
    </row>
    <row r="331" spans="1:9" x14ac:dyDescent="0.25">
      <c r="A331" s="2" t="s">
        <v>347</v>
      </c>
      <c r="C331" s="29"/>
      <c r="D331" s="29"/>
      <c r="E331" s="29"/>
      <c r="F331" s="29"/>
      <c r="G331" s="61"/>
      <c r="H331" s="65" t="s">
        <v>323</v>
      </c>
    </row>
    <row r="332" spans="1:9" x14ac:dyDescent="0.25">
      <c r="A332" s="8"/>
      <c r="B332" s="462" t="s">
        <v>389</v>
      </c>
      <c r="C332" s="463"/>
      <c r="D332" s="463"/>
      <c r="E332" s="471"/>
      <c r="F332" s="472" t="s">
        <v>391</v>
      </c>
      <c r="G332" s="473"/>
      <c r="H332" s="473"/>
      <c r="I332" s="474"/>
    </row>
    <row r="333" spans="1:9" x14ac:dyDescent="0.25">
      <c r="A333" s="9" t="s">
        <v>378</v>
      </c>
      <c r="B333" s="186" t="s">
        <v>443</v>
      </c>
      <c r="C333" s="188" t="s">
        <v>444</v>
      </c>
      <c r="D333" s="88" t="s">
        <v>446</v>
      </c>
      <c r="E333" s="60" t="s">
        <v>324</v>
      </c>
      <c r="F333" s="186" t="s">
        <v>443</v>
      </c>
      <c r="G333" s="188" t="s">
        <v>444</v>
      </c>
      <c r="H333" s="88" t="s">
        <v>446</v>
      </c>
      <c r="I333" s="60" t="s">
        <v>324</v>
      </c>
    </row>
    <row r="334" spans="1:9" x14ac:dyDescent="0.25">
      <c r="A334" s="14"/>
      <c r="B334" s="187"/>
      <c r="C334" s="187" t="s">
        <v>445</v>
      </c>
      <c r="D334" s="51" t="s">
        <v>447</v>
      </c>
      <c r="E334" s="19"/>
      <c r="F334" s="187"/>
      <c r="G334" s="187" t="s">
        <v>445</v>
      </c>
      <c r="H334" s="51" t="s">
        <v>447</v>
      </c>
      <c r="I334" s="19"/>
    </row>
    <row r="335" spans="1:9" ht="13" x14ac:dyDescent="0.3">
      <c r="A335" s="11" t="s">
        <v>332</v>
      </c>
      <c r="B335" s="62">
        <f>SUM(B337:B342)</f>
        <v>16950</v>
      </c>
      <c r="C335" s="62">
        <f>SUM(C337:C342)</f>
        <v>8947</v>
      </c>
      <c r="D335" s="62">
        <f>SUM(D337:D342)</f>
        <v>3316</v>
      </c>
      <c r="E335" s="12">
        <f>SUM(B335:D335)</f>
        <v>29213</v>
      </c>
      <c r="F335" s="62">
        <f>SUM(F337:F342)</f>
        <v>2225</v>
      </c>
      <c r="G335" s="62">
        <f>SUM(G337:G342)</f>
        <v>1170</v>
      </c>
      <c r="H335" s="62">
        <f>SUM(H337:H342)</f>
        <v>438</v>
      </c>
      <c r="I335" s="62">
        <f>SUM(I337:I342)</f>
        <v>3833</v>
      </c>
    </row>
    <row r="336" spans="1:9" ht="13" x14ac:dyDescent="0.3">
      <c r="A336" s="9"/>
      <c r="B336" s="58"/>
      <c r="C336" s="58"/>
      <c r="D336" s="58"/>
      <c r="E336" s="12"/>
      <c r="F336" s="58"/>
      <c r="G336" s="58"/>
      <c r="H336" s="58"/>
      <c r="I336" s="12"/>
    </row>
    <row r="337" spans="1:9" ht="13" x14ac:dyDescent="0.3">
      <c r="A337" s="9" t="s">
        <v>348</v>
      </c>
      <c r="B337" s="58">
        <f>'staglo Niv1'!AO30</f>
        <v>9703</v>
      </c>
      <c r="C337" s="58">
        <f>+'staglo Niv2'!AJ31</f>
        <v>5464</v>
      </c>
      <c r="D337" s="58">
        <f>+'staglo Niv3'!AY31</f>
        <v>2140</v>
      </c>
      <c r="E337" s="12">
        <f t="shared" ref="E337:E342" si="23">SUM(B337:D337)</f>
        <v>17307</v>
      </c>
      <c r="F337" s="58">
        <f>+'staglo Niv1'!AP30</f>
        <v>1378</v>
      </c>
      <c r="G337" s="58">
        <f>+'staglo Niv2'!AK31</f>
        <v>676</v>
      </c>
      <c r="H337" s="58">
        <f>+'staglo Niv3'!AZ31</f>
        <v>309</v>
      </c>
      <c r="I337" s="12">
        <f t="shared" ref="I337:I342" si="24">SUM(F337:H337)</f>
        <v>2363</v>
      </c>
    </row>
    <row r="338" spans="1:9" ht="13" x14ac:dyDescent="0.3">
      <c r="A338" s="9" t="s">
        <v>352</v>
      </c>
      <c r="B338" s="58">
        <f>'staglo Niv1'!AO31</f>
        <v>1285</v>
      </c>
      <c r="C338" s="58">
        <f>+'staglo Niv2'!AJ32</f>
        <v>715</v>
      </c>
      <c r="D338" s="58">
        <f>+'staglo Niv3'!AY32</f>
        <v>267</v>
      </c>
      <c r="E338" s="12">
        <f t="shared" si="23"/>
        <v>2267</v>
      </c>
      <c r="F338" s="58">
        <f>+'staglo Niv1'!AP31</f>
        <v>161</v>
      </c>
      <c r="G338" s="58">
        <f>+'staglo Niv2'!AK32</f>
        <v>76</v>
      </c>
      <c r="H338" s="58">
        <f>+'staglo Niv3'!AZ32</f>
        <v>28</v>
      </c>
      <c r="I338" s="12">
        <f t="shared" si="24"/>
        <v>265</v>
      </c>
    </row>
    <row r="339" spans="1:9" ht="13" x14ac:dyDescent="0.3">
      <c r="A339" s="9" t="s">
        <v>349</v>
      </c>
      <c r="B339" s="58">
        <f>'staglo Niv1'!AO32</f>
        <v>2313</v>
      </c>
      <c r="C339" s="58">
        <f>+'staglo Niv2'!AJ33</f>
        <v>822</v>
      </c>
      <c r="D339" s="58">
        <f>+'staglo Niv3'!AY33</f>
        <v>337</v>
      </c>
      <c r="E339" s="12">
        <f t="shared" si="23"/>
        <v>3472</v>
      </c>
      <c r="F339" s="58">
        <f>+'staglo Niv1'!AP32</f>
        <v>151</v>
      </c>
      <c r="G339" s="58">
        <f>+'staglo Niv2'!AK33</f>
        <v>94</v>
      </c>
      <c r="H339" s="58">
        <f>+'staglo Niv3'!AZ33</f>
        <v>46</v>
      </c>
      <c r="I339" s="12">
        <f t="shared" si="24"/>
        <v>291</v>
      </c>
    </row>
    <row r="340" spans="1:9" ht="13" x14ac:dyDescent="0.3">
      <c r="A340" s="9" t="s">
        <v>350</v>
      </c>
      <c r="B340" s="58">
        <f>'staglo Niv1'!AO33</f>
        <v>999</v>
      </c>
      <c r="C340" s="58">
        <f>+'staglo Niv2'!AJ34</f>
        <v>655</v>
      </c>
      <c r="D340" s="58">
        <f>+'staglo Niv3'!AY34</f>
        <v>210</v>
      </c>
      <c r="E340" s="12">
        <f t="shared" si="23"/>
        <v>1864</v>
      </c>
      <c r="F340" s="58">
        <f>+'staglo Niv1'!AP33</f>
        <v>148</v>
      </c>
      <c r="G340" s="58">
        <f>+'staglo Niv2'!AK34</f>
        <v>92</v>
      </c>
      <c r="H340" s="58">
        <f>+'staglo Niv3'!AZ34</f>
        <v>20</v>
      </c>
      <c r="I340" s="12">
        <f t="shared" si="24"/>
        <v>260</v>
      </c>
    </row>
    <row r="341" spans="1:9" ht="13" x14ac:dyDescent="0.3">
      <c r="A341" s="9" t="s">
        <v>367</v>
      </c>
      <c r="B341" s="58">
        <f>'staglo Niv1'!AO34</f>
        <v>1297</v>
      </c>
      <c r="C341" s="58">
        <f>+'staglo Niv2'!AJ35</f>
        <v>779</v>
      </c>
      <c r="D341" s="58">
        <f>+'staglo Niv3'!AY35</f>
        <v>324</v>
      </c>
      <c r="E341" s="12">
        <f t="shared" si="23"/>
        <v>2400</v>
      </c>
      <c r="F341" s="58">
        <f>+'staglo Niv1'!AP34</f>
        <v>223</v>
      </c>
      <c r="G341" s="58">
        <f>+'staglo Niv2'!AK35</f>
        <v>118</v>
      </c>
      <c r="H341" s="58">
        <f>+'staglo Niv3'!AZ35</f>
        <v>25</v>
      </c>
      <c r="I341" s="12">
        <f t="shared" si="24"/>
        <v>366</v>
      </c>
    </row>
    <row r="342" spans="1:9" ht="13" x14ac:dyDescent="0.3">
      <c r="A342" s="14" t="s">
        <v>351</v>
      </c>
      <c r="B342" s="53">
        <f>'staglo Niv1'!AO35</f>
        <v>1353</v>
      </c>
      <c r="C342" s="63">
        <f>+'staglo Niv2'!AJ36</f>
        <v>512</v>
      </c>
      <c r="D342" s="63">
        <f>+'staglo Niv3'!AY36</f>
        <v>38</v>
      </c>
      <c r="E342" s="52">
        <f t="shared" si="23"/>
        <v>1903</v>
      </c>
      <c r="F342" s="63">
        <f>+'staglo Niv1'!AP35</f>
        <v>164</v>
      </c>
      <c r="G342" s="63">
        <f>+'staglo Niv2'!AK36</f>
        <v>114</v>
      </c>
      <c r="H342" s="63">
        <f>+'staglo Niv3'!AZ36</f>
        <v>10</v>
      </c>
      <c r="I342" s="52">
        <f t="shared" si="24"/>
        <v>288</v>
      </c>
    </row>
    <row r="344" spans="1:9" x14ac:dyDescent="0.25">
      <c r="A344" s="470" t="s">
        <v>284</v>
      </c>
      <c r="B344" s="470"/>
      <c r="C344" s="470"/>
      <c r="D344" s="470"/>
      <c r="E344" s="470"/>
      <c r="F344" s="470"/>
      <c r="G344" s="470"/>
    </row>
    <row r="345" spans="1:9" ht="13.5" customHeight="1" x14ac:dyDescent="0.25">
      <c r="A345" s="470" t="s">
        <v>150</v>
      </c>
      <c r="B345" s="470"/>
      <c r="C345" s="470"/>
      <c r="D345" s="470"/>
      <c r="E345" s="470"/>
      <c r="F345" s="470"/>
      <c r="G345" s="470"/>
    </row>
    <row r="346" spans="1:9" x14ac:dyDescent="0.25">
      <c r="C346" s="29"/>
      <c r="D346" s="29"/>
      <c r="E346" s="29"/>
      <c r="F346" s="29"/>
    </row>
    <row r="347" spans="1:9" x14ac:dyDescent="0.25">
      <c r="A347" s="2" t="s">
        <v>347</v>
      </c>
      <c r="E347" s="91" t="s">
        <v>368</v>
      </c>
    </row>
    <row r="348" spans="1:9" x14ac:dyDescent="0.25">
      <c r="A348" s="8"/>
      <c r="B348" s="186" t="s">
        <v>443</v>
      </c>
      <c r="C348" s="188" t="s">
        <v>444</v>
      </c>
      <c r="D348" s="88" t="s">
        <v>446</v>
      </c>
      <c r="E348" s="88" t="s">
        <v>324</v>
      </c>
      <c r="F348" s="6"/>
    </row>
    <row r="349" spans="1:9" x14ac:dyDescent="0.25">
      <c r="A349" s="14" t="s">
        <v>378</v>
      </c>
      <c r="B349" s="187"/>
      <c r="C349" s="187" t="s">
        <v>445</v>
      </c>
      <c r="D349" s="51" t="s">
        <v>447</v>
      </c>
      <c r="E349" s="53"/>
      <c r="F349" s="6"/>
    </row>
    <row r="350" spans="1:9" x14ac:dyDescent="0.25">
      <c r="A350" s="9"/>
      <c r="B350" s="58"/>
      <c r="C350" s="58"/>
      <c r="D350" s="58"/>
      <c r="E350" s="58"/>
      <c r="F350" s="15"/>
    </row>
    <row r="351" spans="1:9" ht="13" x14ac:dyDescent="0.3">
      <c r="A351" s="11" t="s">
        <v>332</v>
      </c>
      <c r="B351" s="62">
        <f>SUM(B353:B358)</f>
        <v>2715526</v>
      </c>
      <c r="C351" s="62">
        <f>SUM(C353:C358)</f>
        <v>241213</v>
      </c>
      <c r="D351" s="62">
        <f>SUM(D353:D358)</f>
        <v>47164</v>
      </c>
      <c r="E351" s="62">
        <f t="shared" ref="E351:E358" si="25">SUM(B351:D351)</f>
        <v>3003903</v>
      </c>
      <c r="F351" s="55"/>
    </row>
    <row r="352" spans="1:9" ht="13" x14ac:dyDescent="0.3">
      <c r="A352" s="9"/>
      <c r="B352" s="58"/>
      <c r="C352" s="58"/>
      <c r="D352" s="58"/>
      <c r="E352" s="62">
        <f t="shared" si="25"/>
        <v>0</v>
      </c>
      <c r="F352" s="54"/>
    </row>
    <row r="353" spans="1:7" ht="13" x14ac:dyDescent="0.3">
      <c r="A353" s="9" t="s">
        <v>348</v>
      </c>
      <c r="B353" s="58">
        <f>+'staglo Niv1'!L12</f>
        <v>621708</v>
      </c>
      <c r="C353" s="58">
        <f>'staglo Niv2'!J12</f>
        <v>78246</v>
      </c>
      <c r="D353" s="58">
        <f>+'staglo Niv3'!P12</f>
        <v>19661</v>
      </c>
      <c r="E353" s="62">
        <f t="shared" si="25"/>
        <v>719615</v>
      </c>
      <c r="F353" s="54"/>
    </row>
    <row r="354" spans="1:7" ht="13" x14ac:dyDescent="0.3">
      <c r="A354" s="9" t="s">
        <v>352</v>
      </c>
      <c r="B354" s="58">
        <f>+'staglo Niv1'!L13</f>
        <v>230630</v>
      </c>
      <c r="C354" s="58">
        <f>'staglo Niv2'!J13</f>
        <v>20721</v>
      </c>
      <c r="D354" s="58">
        <f>+'staglo Niv3'!P13</f>
        <v>3983</v>
      </c>
      <c r="E354" s="62">
        <f t="shared" si="25"/>
        <v>255334</v>
      </c>
      <c r="F354" s="54"/>
    </row>
    <row r="355" spans="1:7" ht="13" x14ac:dyDescent="0.3">
      <c r="A355" s="9" t="s">
        <v>349</v>
      </c>
      <c r="B355" s="58">
        <f>+'staglo Niv1'!L14</f>
        <v>657273</v>
      </c>
      <c r="C355" s="58">
        <f>'staglo Niv2'!J14</f>
        <v>48310</v>
      </c>
      <c r="D355" s="58">
        <f>+'staglo Niv3'!P14</f>
        <v>8416</v>
      </c>
      <c r="E355" s="62">
        <f t="shared" si="25"/>
        <v>713999</v>
      </c>
      <c r="F355" s="54"/>
    </row>
    <row r="356" spans="1:7" ht="13" x14ac:dyDescent="0.3">
      <c r="A356" s="9" t="s">
        <v>350</v>
      </c>
      <c r="B356" s="58">
        <f>+'staglo Niv1'!L15</f>
        <v>348649</v>
      </c>
      <c r="C356" s="58">
        <f>'staglo Niv2'!J15</f>
        <v>27467</v>
      </c>
      <c r="D356" s="58">
        <f>+'staglo Niv3'!P15</f>
        <v>4228</v>
      </c>
      <c r="E356" s="62">
        <f t="shared" si="25"/>
        <v>380344</v>
      </c>
      <c r="F356" s="54"/>
    </row>
    <row r="357" spans="1:7" ht="13" x14ac:dyDescent="0.3">
      <c r="A357" s="9" t="s">
        <v>367</v>
      </c>
      <c r="B357" s="58">
        <f>+'staglo Niv1'!L16</f>
        <v>564943</v>
      </c>
      <c r="C357" s="58">
        <f>'staglo Niv2'!J16</f>
        <v>42612</v>
      </c>
      <c r="D357" s="58">
        <f>+'staglo Niv3'!P16</f>
        <v>6167</v>
      </c>
      <c r="E357" s="62">
        <f t="shared" si="25"/>
        <v>613722</v>
      </c>
      <c r="F357" s="54"/>
    </row>
    <row r="358" spans="1:7" ht="13" x14ac:dyDescent="0.3">
      <c r="A358" s="9" t="s">
        <v>351</v>
      </c>
      <c r="B358" s="58">
        <f>+'staglo Niv1'!L17</f>
        <v>292323</v>
      </c>
      <c r="C358" s="58">
        <f>'staglo Niv2'!J17</f>
        <v>23857</v>
      </c>
      <c r="D358" s="58">
        <f>+'staglo Niv3'!P17</f>
        <v>4709</v>
      </c>
      <c r="E358" s="12">
        <f t="shared" si="25"/>
        <v>320889</v>
      </c>
      <c r="F358" s="54"/>
    </row>
    <row r="359" spans="1:7" x14ac:dyDescent="0.25">
      <c r="A359" s="14"/>
      <c r="B359" s="53"/>
      <c r="C359" s="53"/>
      <c r="D359" s="53"/>
      <c r="E359" s="53"/>
      <c r="F359" s="2"/>
    </row>
    <row r="360" spans="1:7" ht="7.5" customHeight="1" x14ac:dyDescent="0.25"/>
    <row r="362" spans="1:7" x14ac:dyDescent="0.25">
      <c r="A362" s="470" t="s">
        <v>285</v>
      </c>
      <c r="B362" s="470"/>
      <c r="C362" s="470"/>
      <c r="D362" s="470"/>
      <c r="E362" s="470"/>
      <c r="F362" s="470"/>
      <c r="G362" s="470"/>
    </row>
    <row r="363" spans="1:7" x14ac:dyDescent="0.25">
      <c r="A363" s="470" t="s">
        <v>150</v>
      </c>
      <c r="B363" s="470"/>
      <c r="C363" s="470"/>
      <c r="D363" s="470"/>
      <c r="E363" s="470"/>
      <c r="F363" s="470"/>
      <c r="G363" s="470"/>
    </row>
    <row r="364" spans="1:7" x14ac:dyDescent="0.25">
      <c r="C364" s="29"/>
      <c r="D364" s="29"/>
      <c r="E364" s="29"/>
      <c r="F364" s="29"/>
    </row>
    <row r="365" spans="1:7" x14ac:dyDescent="0.25">
      <c r="A365" s="2" t="s">
        <v>347</v>
      </c>
      <c r="E365" s="29" t="s">
        <v>323</v>
      </c>
    </row>
    <row r="366" spans="1:7" x14ac:dyDescent="0.25">
      <c r="A366" s="8"/>
      <c r="B366" s="186" t="s">
        <v>443</v>
      </c>
      <c r="C366" s="188" t="s">
        <v>444</v>
      </c>
      <c r="D366" s="88" t="s">
        <v>446</v>
      </c>
      <c r="E366" s="88" t="s">
        <v>324</v>
      </c>
      <c r="F366" s="6"/>
    </row>
    <row r="367" spans="1:7" x14ac:dyDescent="0.25">
      <c r="A367" s="14" t="s">
        <v>378</v>
      </c>
      <c r="B367" s="187"/>
      <c r="C367" s="187" t="s">
        <v>445</v>
      </c>
      <c r="D367" s="51" t="s">
        <v>447</v>
      </c>
      <c r="E367" s="53"/>
      <c r="F367" s="6"/>
    </row>
    <row r="368" spans="1:7" x14ac:dyDescent="0.25">
      <c r="A368" s="9"/>
      <c r="B368" s="58"/>
      <c r="C368" s="58"/>
      <c r="D368" s="58"/>
      <c r="E368" s="58"/>
      <c r="F368" s="15"/>
    </row>
    <row r="369" spans="1:6" ht="13" x14ac:dyDescent="0.3">
      <c r="A369" s="11" t="s">
        <v>332</v>
      </c>
      <c r="B369" s="62">
        <f>SUM(B371:B376)</f>
        <v>650936</v>
      </c>
      <c r="C369" s="62">
        <f>SUM(C371:C376)</f>
        <v>179379</v>
      </c>
      <c r="D369" s="62">
        <f>SUM(D371:D376)</f>
        <v>41223</v>
      </c>
      <c r="E369" s="62">
        <f>SUM(B369:D369)</f>
        <v>871538</v>
      </c>
      <c r="F369" s="55"/>
    </row>
    <row r="370" spans="1:6" x14ac:dyDescent="0.25">
      <c r="A370" s="9"/>
      <c r="B370" s="58"/>
      <c r="C370" s="58"/>
      <c r="D370" s="58"/>
      <c r="E370" s="58"/>
      <c r="F370" s="54"/>
    </row>
    <row r="371" spans="1:6" ht="13" x14ac:dyDescent="0.3">
      <c r="A371" s="9" t="s">
        <v>348</v>
      </c>
      <c r="B371" s="58">
        <f>+'staglo Niv1'!L30</f>
        <v>367811</v>
      </c>
      <c r="C371" s="58">
        <f>'staglo Niv2'!J31</f>
        <v>98250</v>
      </c>
      <c r="D371" s="58">
        <f>+'staglo Niv3'!P31</f>
        <v>24291</v>
      </c>
      <c r="E371" s="62">
        <f t="shared" ref="E371:E376" si="26">SUM(B371:D371)</f>
        <v>490352</v>
      </c>
      <c r="F371" s="54"/>
    </row>
    <row r="372" spans="1:6" ht="13" x14ac:dyDescent="0.3">
      <c r="A372" s="9" t="s">
        <v>352</v>
      </c>
      <c r="B372" s="58">
        <f>+'staglo Niv1'!L31</f>
        <v>53480</v>
      </c>
      <c r="C372" s="58">
        <f>'staglo Niv2'!J32</f>
        <v>17319</v>
      </c>
      <c r="D372" s="58">
        <f>+'staglo Niv3'!P32</f>
        <v>2795</v>
      </c>
      <c r="E372" s="62">
        <f t="shared" si="26"/>
        <v>73594</v>
      </c>
      <c r="F372" s="54"/>
    </row>
    <row r="373" spans="1:6" ht="13" x14ac:dyDescent="0.3">
      <c r="A373" s="9" t="s">
        <v>349</v>
      </c>
      <c r="B373" s="58">
        <f>+'staglo Niv1'!L32</f>
        <v>94393</v>
      </c>
      <c r="C373" s="58">
        <f>'staglo Niv2'!J33</f>
        <v>18348</v>
      </c>
      <c r="D373" s="58">
        <f>+'staglo Niv3'!P33</f>
        <v>5480</v>
      </c>
      <c r="E373" s="62">
        <f t="shared" si="26"/>
        <v>118221</v>
      </c>
      <c r="F373" s="54"/>
    </row>
    <row r="374" spans="1:6" ht="13" x14ac:dyDescent="0.3">
      <c r="A374" s="9" t="s">
        <v>350</v>
      </c>
      <c r="B374" s="58">
        <f>+'staglo Niv1'!L33</f>
        <v>38275</v>
      </c>
      <c r="C374" s="58">
        <f>'staglo Niv2'!J34</f>
        <v>15230</v>
      </c>
      <c r="D374" s="58">
        <f>+'staglo Niv3'!P34</f>
        <v>2386</v>
      </c>
      <c r="E374" s="62">
        <f t="shared" si="26"/>
        <v>55891</v>
      </c>
      <c r="F374" s="54"/>
    </row>
    <row r="375" spans="1:6" ht="13" x14ac:dyDescent="0.3">
      <c r="A375" s="9" t="s">
        <v>367</v>
      </c>
      <c r="B375" s="58">
        <f>+'staglo Niv1'!L34</f>
        <v>44508</v>
      </c>
      <c r="C375" s="58">
        <f>'staglo Niv2'!J35</f>
        <v>20578</v>
      </c>
      <c r="D375" s="58">
        <f>+'staglo Niv3'!P35</f>
        <v>5287</v>
      </c>
      <c r="E375" s="62">
        <f t="shared" si="26"/>
        <v>70373</v>
      </c>
      <c r="F375" s="54"/>
    </row>
    <row r="376" spans="1:6" ht="13" x14ac:dyDescent="0.3">
      <c r="A376" s="9" t="s">
        <v>351</v>
      </c>
      <c r="B376" s="58">
        <f>+'staglo Niv1'!L35</f>
        <v>52469</v>
      </c>
      <c r="C376" s="58">
        <f>'staglo Niv2'!J36</f>
        <v>9654</v>
      </c>
      <c r="D376" s="58">
        <f>+'staglo Niv3'!P36</f>
        <v>984</v>
      </c>
      <c r="E376" s="62">
        <f t="shared" si="26"/>
        <v>63107</v>
      </c>
      <c r="F376" s="54"/>
    </row>
    <row r="377" spans="1:6" ht="7.5" customHeight="1" x14ac:dyDescent="0.25">
      <c r="A377" s="14"/>
      <c r="B377" s="53"/>
      <c r="C377" s="53"/>
      <c r="D377" s="53"/>
      <c r="E377" s="53"/>
      <c r="F377" s="2"/>
    </row>
    <row r="378" spans="1:6" x14ac:dyDescent="0.25">
      <c r="A378" s="15"/>
      <c r="B378" s="15"/>
      <c r="C378" s="54"/>
      <c r="D378" s="54"/>
      <c r="E378" s="54"/>
      <c r="F378" s="54"/>
    </row>
    <row r="379" spans="1:6" ht="12" customHeight="1" x14ac:dyDescent="0.25">
      <c r="A379" s="1" t="s">
        <v>295</v>
      </c>
      <c r="B379" s="1"/>
      <c r="C379" s="29"/>
      <c r="D379" s="29"/>
      <c r="E379" s="29"/>
      <c r="F379" s="29"/>
    </row>
    <row r="380" spans="1:6" x14ac:dyDescent="0.25">
      <c r="A380" s="1" t="s">
        <v>150</v>
      </c>
      <c r="B380" s="1"/>
      <c r="C380" s="29"/>
      <c r="D380" s="29"/>
      <c r="E380" s="29"/>
      <c r="F380" s="29"/>
    </row>
    <row r="381" spans="1:6" x14ac:dyDescent="0.25">
      <c r="C381" s="29"/>
      <c r="D381" s="29"/>
      <c r="E381" s="29"/>
      <c r="F381" s="29"/>
    </row>
    <row r="382" spans="1:6" x14ac:dyDescent="0.25">
      <c r="A382" s="2" t="s">
        <v>347</v>
      </c>
      <c r="E382" s="91" t="s">
        <v>368</v>
      </c>
    </row>
    <row r="383" spans="1:6" x14ac:dyDescent="0.25">
      <c r="A383" s="8"/>
      <c r="B383" s="186" t="s">
        <v>443</v>
      </c>
      <c r="C383" s="188" t="s">
        <v>444</v>
      </c>
      <c r="D383" s="88" t="s">
        <v>446</v>
      </c>
      <c r="E383" s="88" t="s">
        <v>324</v>
      </c>
      <c r="F383" s="6"/>
    </row>
    <row r="384" spans="1:6" x14ac:dyDescent="0.25">
      <c r="A384" s="14" t="s">
        <v>378</v>
      </c>
      <c r="B384" s="187"/>
      <c r="C384" s="187" t="s">
        <v>445</v>
      </c>
      <c r="D384" s="51" t="s">
        <v>447</v>
      </c>
      <c r="E384" s="53"/>
      <c r="F384" s="6"/>
    </row>
    <row r="385" spans="1:6" x14ac:dyDescent="0.25">
      <c r="A385" s="9"/>
      <c r="B385" s="58"/>
      <c r="C385" s="58"/>
      <c r="D385" s="58"/>
      <c r="E385" s="58"/>
      <c r="F385" s="15"/>
    </row>
    <row r="386" spans="1:6" ht="13" x14ac:dyDescent="0.3">
      <c r="A386" s="11" t="s">
        <v>332</v>
      </c>
      <c r="B386" s="62">
        <f>SUM(B388:B393)</f>
        <v>904227</v>
      </c>
      <c r="C386" s="62">
        <f>SUM(C388:C393)</f>
        <v>42481</v>
      </c>
      <c r="D386" s="62">
        <f>SUM(D388:D393)</f>
        <v>8476</v>
      </c>
      <c r="E386" s="62">
        <f>SUM(B386:D386)</f>
        <v>955184</v>
      </c>
      <c r="F386" s="55"/>
    </row>
    <row r="387" spans="1:6" x14ac:dyDescent="0.25">
      <c r="A387" s="9"/>
      <c r="B387" s="58"/>
      <c r="C387" s="58"/>
      <c r="D387" s="58"/>
      <c r="E387" s="58"/>
      <c r="F387" s="54"/>
    </row>
    <row r="388" spans="1:6" ht="13" x14ac:dyDescent="0.3">
      <c r="A388" s="9" t="s">
        <v>348</v>
      </c>
      <c r="B388" s="58">
        <f>'staglo Niv1'!Y12</f>
        <v>186301</v>
      </c>
      <c r="C388" s="13">
        <f>+'staglo Niv2'!U12</f>
        <v>11848</v>
      </c>
      <c r="D388" s="13">
        <f>+'staglo Niv3'!AG12</f>
        <v>3345</v>
      </c>
      <c r="E388" s="62">
        <f t="shared" ref="E388:E393" si="27">SUM(B388:D388)</f>
        <v>201494</v>
      </c>
      <c r="F388" s="66"/>
    </row>
    <row r="389" spans="1:6" ht="13" x14ac:dyDescent="0.3">
      <c r="A389" s="9" t="s">
        <v>352</v>
      </c>
      <c r="B389" s="58">
        <f>'staglo Niv1'!Y13</f>
        <v>80341</v>
      </c>
      <c r="C389" s="13">
        <f>+'staglo Niv2'!U13</f>
        <v>2885</v>
      </c>
      <c r="D389" s="13">
        <f>+'staglo Niv3'!AG13</f>
        <v>525</v>
      </c>
      <c r="E389" s="62">
        <f t="shared" si="27"/>
        <v>83751</v>
      </c>
      <c r="F389" s="66"/>
    </row>
    <row r="390" spans="1:6" ht="13" x14ac:dyDescent="0.3">
      <c r="A390" s="9" t="s">
        <v>349</v>
      </c>
      <c r="B390" s="58">
        <f>'staglo Niv1'!Y14</f>
        <v>217113</v>
      </c>
      <c r="C390" s="13">
        <f>+'staglo Niv2'!U14</f>
        <v>8513</v>
      </c>
      <c r="D390" s="13">
        <f>+'staglo Niv3'!AG14</f>
        <v>1783</v>
      </c>
      <c r="E390" s="62">
        <f t="shared" si="27"/>
        <v>227409</v>
      </c>
      <c r="F390" s="66"/>
    </row>
    <row r="391" spans="1:6" ht="13" x14ac:dyDescent="0.3">
      <c r="A391" s="9" t="s">
        <v>350</v>
      </c>
      <c r="B391" s="58">
        <f>'staglo Niv1'!Y15</f>
        <v>117596</v>
      </c>
      <c r="C391" s="13">
        <f>+'staglo Niv2'!U15</f>
        <v>5400</v>
      </c>
      <c r="D391" s="13">
        <f>+'staglo Niv3'!AG15</f>
        <v>745</v>
      </c>
      <c r="E391" s="62">
        <f t="shared" si="27"/>
        <v>123741</v>
      </c>
      <c r="F391" s="66"/>
    </row>
    <row r="392" spans="1:6" ht="13" x14ac:dyDescent="0.3">
      <c r="A392" s="9" t="s">
        <v>367</v>
      </c>
      <c r="B392" s="58">
        <f>'staglo Niv1'!Y16</f>
        <v>214673</v>
      </c>
      <c r="C392" s="13">
        <f>+'staglo Niv2'!U16</f>
        <v>8493</v>
      </c>
      <c r="D392" s="13">
        <f>+'staglo Niv3'!AG16</f>
        <v>1153</v>
      </c>
      <c r="E392" s="62">
        <f t="shared" si="27"/>
        <v>224319</v>
      </c>
      <c r="F392" s="66"/>
    </row>
    <row r="393" spans="1:6" ht="13" x14ac:dyDescent="0.3">
      <c r="A393" s="9" t="s">
        <v>351</v>
      </c>
      <c r="B393" s="13">
        <f>'staglo Niv1'!Y17</f>
        <v>88203</v>
      </c>
      <c r="C393" s="13">
        <f>+'staglo Niv2'!U17</f>
        <v>5342</v>
      </c>
      <c r="D393" s="13">
        <f>+'staglo Niv3'!AG17</f>
        <v>925</v>
      </c>
      <c r="E393" s="12">
        <f t="shared" si="27"/>
        <v>94470</v>
      </c>
      <c r="F393" s="66"/>
    </row>
    <row r="394" spans="1:6" x14ac:dyDescent="0.25">
      <c r="A394" s="14"/>
      <c r="B394" s="14"/>
      <c r="C394" s="53"/>
      <c r="D394" s="53"/>
      <c r="E394" s="53"/>
    </row>
    <row r="395" spans="1:6" ht="9" customHeight="1" x14ac:dyDescent="0.25"/>
    <row r="396" spans="1:6" x14ac:dyDescent="0.25">
      <c r="A396" s="1" t="s">
        <v>296</v>
      </c>
      <c r="B396" s="1"/>
      <c r="C396" s="29"/>
      <c r="D396" s="29"/>
      <c r="E396" s="29"/>
      <c r="F396" s="29"/>
    </row>
    <row r="397" spans="1:6" x14ac:dyDescent="0.25">
      <c r="A397" s="1" t="s">
        <v>150</v>
      </c>
      <c r="B397" s="1"/>
      <c r="C397" s="29"/>
      <c r="D397" s="29"/>
      <c r="E397" s="29"/>
      <c r="F397" s="29"/>
    </row>
    <row r="398" spans="1:6" x14ac:dyDescent="0.25">
      <c r="C398" s="29"/>
      <c r="D398" s="29"/>
      <c r="E398" s="29"/>
      <c r="F398" s="29"/>
    </row>
    <row r="399" spans="1:6" x14ac:dyDescent="0.25">
      <c r="E399" s="29" t="s">
        <v>323</v>
      </c>
    </row>
    <row r="400" spans="1:6" x14ac:dyDescent="0.25">
      <c r="A400" s="8"/>
      <c r="B400" s="186" t="s">
        <v>443</v>
      </c>
      <c r="C400" s="188" t="s">
        <v>444</v>
      </c>
      <c r="D400" s="88" t="s">
        <v>446</v>
      </c>
      <c r="E400" s="88" t="s">
        <v>324</v>
      </c>
      <c r="F400" s="15"/>
    </row>
    <row r="401" spans="1:6" x14ac:dyDescent="0.25">
      <c r="A401" s="14" t="s">
        <v>378</v>
      </c>
      <c r="B401" s="187"/>
      <c r="C401" s="187" t="s">
        <v>445</v>
      </c>
      <c r="D401" s="51" t="s">
        <v>447</v>
      </c>
      <c r="E401" s="53"/>
      <c r="F401" s="15"/>
    </row>
    <row r="402" spans="1:6" x14ac:dyDescent="0.25">
      <c r="A402" s="9"/>
      <c r="B402" s="58"/>
      <c r="C402" s="58"/>
      <c r="D402" s="58"/>
      <c r="E402" s="58"/>
      <c r="F402" s="15"/>
    </row>
    <row r="403" spans="1:6" ht="13" x14ac:dyDescent="0.3">
      <c r="A403" s="11" t="s">
        <v>332</v>
      </c>
      <c r="B403" s="62">
        <f>SUM(B405:B410)</f>
        <v>104495</v>
      </c>
      <c r="C403" s="62">
        <f>SUM(C405:C410)</f>
        <v>18014</v>
      </c>
      <c r="D403" s="62">
        <f>SUM(D405:D410)</f>
        <v>3984</v>
      </c>
      <c r="E403" s="62">
        <f>SUM(B403:D403)</f>
        <v>126493</v>
      </c>
      <c r="F403" s="55"/>
    </row>
    <row r="404" spans="1:6" x14ac:dyDescent="0.25">
      <c r="A404" s="9"/>
      <c r="B404" s="58"/>
      <c r="C404" s="58"/>
      <c r="D404" s="58"/>
      <c r="E404" s="58"/>
      <c r="F404" s="54"/>
    </row>
    <row r="405" spans="1:6" ht="13" x14ac:dyDescent="0.3">
      <c r="A405" s="9" t="s">
        <v>348</v>
      </c>
      <c r="B405" s="58">
        <f>'staglo Niv1'!Y30</f>
        <v>61079</v>
      </c>
      <c r="C405" s="13">
        <f>+'staglo Niv2'!U31</f>
        <v>8415</v>
      </c>
      <c r="D405" s="13">
        <f>+'staglo Niv3'!AG31</f>
        <v>2240</v>
      </c>
      <c r="E405" s="62">
        <f t="shared" ref="E405:E410" si="28">SUM(B405:D405)</f>
        <v>71734</v>
      </c>
      <c r="F405" s="66"/>
    </row>
    <row r="406" spans="1:6" ht="13" x14ac:dyDescent="0.3">
      <c r="A406" s="9" t="s">
        <v>352</v>
      </c>
      <c r="B406" s="58">
        <f>'staglo Niv1'!Y31</f>
        <v>7815</v>
      </c>
      <c r="C406" s="13">
        <f>+'staglo Niv2'!U32</f>
        <v>1892</v>
      </c>
      <c r="D406" s="13">
        <f>+'staglo Niv3'!AG32</f>
        <v>231</v>
      </c>
      <c r="E406" s="62">
        <f t="shared" si="28"/>
        <v>9938</v>
      </c>
      <c r="F406" s="66"/>
    </row>
    <row r="407" spans="1:6" ht="13" x14ac:dyDescent="0.3">
      <c r="A407" s="9" t="s">
        <v>349</v>
      </c>
      <c r="B407" s="58">
        <f>'staglo Niv1'!Y32</f>
        <v>16518</v>
      </c>
      <c r="C407" s="13">
        <f>+'staglo Niv2'!U33</f>
        <v>2360</v>
      </c>
      <c r="D407" s="13">
        <f>+'staglo Niv3'!AG33</f>
        <v>539</v>
      </c>
      <c r="E407" s="62">
        <f t="shared" si="28"/>
        <v>19417</v>
      </c>
      <c r="F407" s="66"/>
    </row>
    <row r="408" spans="1:6" ht="13" x14ac:dyDescent="0.3">
      <c r="A408" s="9" t="s">
        <v>350</v>
      </c>
      <c r="B408" s="58">
        <f>'staglo Niv1'!Y33</f>
        <v>5201</v>
      </c>
      <c r="C408" s="13">
        <f>+'staglo Niv2'!U34</f>
        <v>1851</v>
      </c>
      <c r="D408" s="13">
        <f>+'staglo Niv3'!AG34</f>
        <v>301</v>
      </c>
      <c r="E408" s="62">
        <f t="shared" si="28"/>
        <v>7353</v>
      </c>
      <c r="F408" s="66"/>
    </row>
    <row r="409" spans="1:6" ht="13" x14ac:dyDescent="0.3">
      <c r="A409" s="9" t="s">
        <v>367</v>
      </c>
      <c r="B409" s="58">
        <f>'staglo Niv1'!Y34</f>
        <v>5434</v>
      </c>
      <c r="C409" s="13">
        <f>+'staglo Niv2'!U35</f>
        <v>2216</v>
      </c>
      <c r="D409" s="13">
        <f>+'staglo Niv3'!AG35</f>
        <v>608</v>
      </c>
      <c r="E409" s="62">
        <f t="shared" si="28"/>
        <v>8258</v>
      </c>
      <c r="F409" s="66"/>
    </row>
    <row r="410" spans="1:6" ht="13" x14ac:dyDescent="0.3">
      <c r="A410" s="9" t="s">
        <v>351</v>
      </c>
      <c r="B410" s="58">
        <f>'staglo Niv1'!Y35</f>
        <v>8448</v>
      </c>
      <c r="C410" s="13">
        <f>+'staglo Niv2'!U36</f>
        <v>1280</v>
      </c>
      <c r="D410" s="13">
        <f>+'staglo Niv3'!AG36</f>
        <v>65</v>
      </c>
      <c r="E410" s="62">
        <f t="shared" si="28"/>
        <v>9793</v>
      </c>
      <c r="F410" s="66"/>
    </row>
    <row r="411" spans="1:6" x14ac:dyDescent="0.25">
      <c r="A411" s="14"/>
      <c r="B411" s="14"/>
      <c r="C411" s="53"/>
      <c r="D411" s="53"/>
      <c r="E411" s="53"/>
    </row>
    <row r="412" spans="1:6" ht="7.5" customHeight="1" x14ac:dyDescent="0.25"/>
  </sheetData>
  <mergeCells count="27">
    <mergeCell ref="A99:H99"/>
    <mergeCell ref="A83:D83"/>
    <mergeCell ref="A18:F18"/>
    <mergeCell ref="E23:G23"/>
    <mergeCell ref="B54:E54"/>
    <mergeCell ref="A82:D82"/>
    <mergeCell ref="F54:I54"/>
    <mergeCell ref="A363:G363"/>
    <mergeCell ref="A344:G344"/>
    <mergeCell ref="A345:G345"/>
    <mergeCell ref="A362:G362"/>
    <mergeCell ref="A84:D84"/>
    <mergeCell ref="A153:I153"/>
    <mergeCell ref="A155:I155"/>
    <mergeCell ref="F159:I159"/>
    <mergeCell ref="B159:E159"/>
    <mergeCell ref="A154:I154"/>
    <mergeCell ref="B332:E332"/>
    <mergeCell ref="B312:E312"/>
    <mergeCell ref="F312:I312"/>
    <mergeCell ref="A307:I307"/>
    <mergeCell ref="A309:I309"/>
    <mergeCell ref="A308:I308"/>
    <mergeCell ref="F332:I332"/>
    <mergeCell ref="A327:I327"/>
    <mergeCell ref="A328:I328"/>
    <mergeCell ref="A329:I329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11" manualBreakCount="11">
    <brk id="30" max="65535" man="1"/>
    <brk id="62" max="16383" man="1"/>
    <brk id="95" max="16383" man="1"/>
    <brk id="133" max="16383" man="1"/>
    <brk id="171" max="16383" man="1"/>
    <brk id="204" max="16383" man="1"/>
    <brk id="239" max="16383" man="1"/>
    <brk id="273" max="16383" man="1"/>
    <brk id="306" max="16383" man="1"/>
    <brk id="343" max="16383" man="1"/>
    <brk id="378" max="16383" man="1"/>
  </rowBreaks>
  <colBreaks count="1" manualBreakCount="1">
    <brk id="1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U59"/>
  <sheetViews>
    <sheetView showGridLines="0" showZeros="0" zoomScale="75" workbookViewId="0">
      <selection activeCell="K59" sqref="K59"/>
    </sheetView>
  </sheetViews>
  <sheetFormatPr baseColWidth="10" defaultColWidth="11.453125" defaultRowHeight="12.5" x14ac:dyDescent="0.25"/>
  <cols>
    <col min="1" max="1" width="16.453125" style="2" customWidth="1"/>
    <col min="2" max="2" width="10.453125" style="2" customWidth="1"/>
    <col min="3" max="3" width="9.453125" style="2" customWidth="1"/>
    <col min="4" max="11" width="8.7265625" style="2" customWidth="1"/>
    <col min="12" max="12" width="10.54296875" style="2" customWidth="1"/>
    <col min="13" max="13" width="10.26953125" style="2" customWidth="1"/>
    <col min="14" max="14" width="21.1796875" style="2" customWidth="1"/>
    <col min="15" max="24" width="8.81640625" style="2" customWidth="1"/>
    <col min="25" max="26" width="10.453125" style="2" customWidth="1"/>
    <col min="27" max="27" width="15.54296875" style="2" customWidth="1"/>
    <col min="28" max="32" width="7.1796875" style="2" hidden="1" customWidth="1"/>
    <col min="33" max="33" width="8.54296875" style="2" hidden="1" customWidth="1"/>
    <col min="34" max="34" width="8.453125" style="2" customWidth="1"/>
    <col min="35" max="35" width="7.453125" style="2" customWidth="1"/>
    <col min="36" max="36" width="8.7265625" style="2" customWidth="1"/>
    <col min="37" max="41" width="7.1796875" style="2" customWidth="1"/>
    <col min="42" max="43" width="8.1796875" style="2" customWidth="1"/>
    <col min="44" max="44" width="7" style="15" customWidth="1"/>
    <col min="45" max="45" width="6.7265625" style="15" customWidth="1"/>
    <col min="46" max="16384" width="11.453125" style="15"/>
  </cols>
  <sheetData>
    <row r="1" spans="1:47" ht="16.5" customHeight="1" x14ac:dyDescent="0.25">
      <c r="A1" s="1" t="s">
        <v>281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241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 t="s">
        <v>556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7" ht="16.5" customHeight="1" x14ac:dyDescent="0.25">
      <c r="A2" s="1" t="s">
        <v>244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244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8" t="s">
        <v>277</v>
      </c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7" ht="16.5" customHeight="1" x14ac:dyDescent="0.25">
      <c r="A3" s="1" t="s">
        <v>150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150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 t="s">
        <v>150</v>
      </c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7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J4" s="36"/>
      <c r="AM4" s="36"/>
      <c r="AQ4" s="1"/>
    </row>
    <row r="5" spans="1:47" ht="19.5" customHeight="1" x14ac:dyDescent="0.25">
      <c r="A5" s="2" t="s">
        <v>347</v>
      </c>
      <c r="J5" s="1" t="s">
        <v>368</v>
      </c>
      <c r="K5" s="1"/>
      <c r="N5" s="2" t="s">
        <v>347</v>
      </c>
      <c r="O5" s="1"/>
      <c r="P5" s="1"/>
      <c r="Q5" s="1"/>
      <c r="R5" s="1"/>
      <c r="S5" s="1"/>
      <c r="T5" s="1"/>
      <c r="U5" s="1"/>
      <c r="V5" s="1"/>
      <c r="X5" s="349" t="s">
        <v>368</v>
      </c>
      <c r="AA5" s="15" t="s">
        <v>347</v>
      </c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P5" s="1"/>
      <c r="AQ5" s="1" t="s">
        <v>368</v>
      </c>
    </row>
    <row r="6" spans="1:47" ht="19.5" customHeight="1" x14ac:dyDescent="0.25">
      <c r="J6" s="1"/>
      <c r="K6" s="1"/>
      <c r="O6" s="1"/>
      <c r="P6" s="1"/>
      <c r="Q6" s="1"/>
      <c r="R6" s="1"/>
      <c r="S6" s="1"/>
      <c r="T6" s="1"/>
      <c r="U6" s="1"/>
      <c r="V6" s="1"/>
      <c r="X6" s="249"/>
    </row>
    <row r="7" spans="1:47" ht="21" customHeight="1" x14ac:dyDescent="0.25">
      <c r="A7" s="8"/>
      <c r="B7" s="4" t="s">
        <v>325</v>
      </c>
      <c r="C7" s="5"/>
      <c r="D7" s="4" t="s">
        <v>326</v>
      </c>
      <c r="E7" s="5"/>
      <c r="F7" s="4" t="s">
        <v>327</v>
      </c>
      <c r="G7" s="5"/>
      <c r="H7" s="4" t="s">
        <v>328</v>
      </c>
      <c r="I7" s="5"/>
      <c r="J7" s="4" t="s">
        <v>329</v>
      </c>
      <c r="K7" s="5"/>
      <c r="L7" s="4" t="s">
        <v>157</v>
      </c>
      <c r="M7" s="5"/>
      <c r="N7" s="8"/>
      <c r="O7" s="4" t="s">
        <v>325</v>
      </c>
      <c r="P7" s="5"/>
      <c r="Q7" s="4" t="s">
        <v>326</v>
      </c>
      <c r="R7" s="5"/>
      <c r="S7" s="4" t="s">
        <v>327</v>
      </c>
      <c r="T7" s="5"/>
      <c r="U7" s="4" t="s">
        <v>328</v>
      </c>
      <c r="V7" s="5"/>
      <c r="W7" s="4" t="s">
        <v>329</v>
      </c>
      <c r="X7" s="5"/>
      <c r="Y7" s="4" t="s">
        <v>157</v>
      </c>
      <c r="Z7" s="5"/>
      <c r="AA7" s="317"/>
      <c r="AB7" s="382"/>
      <c r="AC7" s="383"/>
      <c r="AD7" s="383"/>
      <c r="AE7" s="383"/>
      <c r="AF7" s="383"/>
      <c r="AG7" s="382" t="s">
        <v>171</v>
      </c>
      <c r="AH7" s="306" t="s">
        <v>7</v>
      </c>
      <c r="AI7" s="355"/>
      <c r="AJ7" s="118"/>
      <c r="AK7" s="306" t="s">
        <v>527</v>
      </c>
      <c r="AL7" s="360"/>
      <c r="AM7" s="118"/>
      <c r="AN7" s="247"/>
      <c r="AO7" s="117"/>
      <c r="AP7" s="361" t="s">
        <v>528</v>
      </c>
      <c r="AQ7" s="306" t="s">
        <v>529</v>
      </c>
      <c r="AR7" s="355"/>
      <c r="AS7" s="362">
        <v>0</v>
      </c>
    </row>
    <row r="8" spans="1:47" ht="32.25" customHeight="1" x14ac:dyDescent="0.25">
      <c r="A8" s="14" t="s">
        <v>378</v>
      </c>
      <c r="B8" s="7" t="s">
        <v>375</v>
      </c>
      <c r="C8" s="7" t="s">
        <v>330</v>
      </c>
      <c r="D8" s="7" t="s">
        <v>375</v>
      </c>
      <c r="E8" s="7" t="s">
        <v>330</v>
      </c>
      <c r="F8" s="7" t="s">
        <v>375</v>
      </c>
      <c r="G8" s="7" t="s">
        <v>330</v>
      </c>
      <c r="H8" s="7" t="s">
        <v>375</v>
      </c>
      <c r="I8" s="7" t="s">
        <v>330</v>
      </c>
      <c r="J8" s="7" t="s">
        <v>375</v>
      </c>
      <c r="K8" s="7" t="s">
        <v>330</v>
      </c>
      <c r="L8" s="7" t="s">
        <v>375</v>
      </c>
      <c r="M8" s="7" t="s">
        <v>330</v>
      </c>
      <c r="N8" s="14" t="s">
        <v>378</v>
      </c>
      <c r="O8" s="7" t="s">
        <v>375</v>
      </c>
      <c r="P8" s="7" t="s">
        <v>330</v>
      </c>
      <c r="Q8" s="7" t="s">
        <v>375</v>
      </c>
      <c r="R8" s="7" t="s">
        <v>330</v>
      </c>
      <c r="S8" s="7" t="s">
        <v>375</v>
      </c>
      <c r="T8" s="7" t="s">
        <v>330</v>
      </c>
      <c r="U8" s="7" t="s">
        <v>375</v>
      </c>
      <c r="V8" s="7" t="s">
        <v>330</v>
      </c>
      <c r="W8" s="7" t="s">
        <v>375</v>
      </c>
      <c r="X8" s="7" t="s">
        <v>330</v>
      </c>
      <c r="Y8" s="7" t="s">
        <v>375</v>
      </c>
      <c r="Z8" s="7" t="s">
        <v>330</v>
      </c>
      <c r="AA8" s="316" t="s">
        <v>378</v>
      </c>
      <c r="AB8" s="248" t="s">
        <v>530</v>
      </c>
      <c r="AC8" s="248" t="s">
        <v>531</v>
      </c>
      <c r="AD8" s="248" t="s">
        <v>532</v>
      </c>
      <c r="AE8" s="248" t="s">
        <v>533</v>
      </c>
      <c r="AF8" s="248" t="s">
        <v>534</v>
      </c>
      <c r="AG8" s="315" t="s">
        <v>324</v>
      </c>
      <c r="AH8" s="315" t="s">
        <v>535</v>
      </c>
      <c r="AI8" s="364" t="s">
        <v>536</v>
      </c>
      <c r="AJ8" s="364" t="s">
        <v>537</v>
      </c>
      <c r="AK8" s="365" t="s">
        <v>538</v>
      </c>
      <c r="AL8" s="253" t="s">
        <v>539</v>
      </c>
      <c r="AM8" s="253" t="s">
        <v>346</v>
      </c>
      <c r="AN8" s="253" t="s">
        <v>540</v>
      </c>
      <c r="AO8" s="366" t="s">
        <v>541</v>
      </c>
      <c r="AP8" s="367" t="s">
        <v>158</v>
      </c>
      <c r="AQ8" s="368" t="s">
        <v>175</v>
      </c>
      <c r="AR8" s="307" t="s">
        <v>170</v>
      </c>
      <c r="AS8" s="368" t="s">
        <v>176</v>
      </c>
    </row>
    <row r="9" spans="1:47" ht="11.25" customHeight="1" x14ac:dyDescent="0.25">
      <c r="A9" s="9"/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9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20"/>
      <c r="AB9" s="321"/>
      <c r="AC9" s="321"/>
      <c r="AD9" s="321"/>
      <c r="AE9" s="321"/>
      <c r="AF9" s="321"/>
      <c r="AG9" s="322"/>
      <c r="AH9" s="323"/>
      <c r="AI9" s="324"/>
      <c r="AJ9" s="325"/>
      <c r="AK9" s="326"/>
      <c r="AL9" s="325"/>
      <c r="AM9" s="325"/>
      <c r="AN9" s="327"/>
      <c r="AO9" s="328"/>
      <c r="AP9" s="323"/>
      <c r="AQ9" s="329"/>
      <c r="AR9" s="8"/>
      <c r="AS9" s="8"/>
    </row>
    <row r="10" spans="1:47" ht="21" customHeight="1" x14ac:dyDescent="0.3">
      <c r="A10" s="11" t="s">
        <v>332</v>
      </c>
      <c r="B10" s="62">
        <f t="shared" ref="B10:K10" si="0">SUM(B12:B17)</f>
        <v>1176349</v>
      </c>
      <c r="C10" s="62">
        <f t="shared" si="0"/>
        <v>571423</v>
      </c>
      <c r="D10" s="62">
        <f t="shared" si="0"/>
        <v>597787</v>
      </c>
      <c r="E10" s="62">
        <f t="shared" si="0"/>
        <v>287755</v>
      </c>
      <c r="F10" s="62">
        <f t="shared" si="0"/>
        <v>455892</v>
      </c>
      <c r="G10" s="62">
        <f t="shared" si="0"/>
        <v>222876</v>
      </c>
      <c r="H10" s="62">
        <f t="shared" si="0"/>
        <v>284250</v>
      </c>
      <c r="I10" s="62">
        <f t="shared" si="0"/>
        <v>141837</v>
      </c>
      <c r="J10" s="62">
        <f t="shared" si="0"/>
        <v>201248</v>
      </c>
      <c r="K10" s="62">
        <f t="shared" si="0"/>
        <v>101221</v>
      </c>
      <c r="L10" s="62">
        <f>SUM(L12:L17)</f>
        <v>2715526</v>
      </c>
      <c r="M10" s="62">
        <f>SUM(M12:M17)</f>
        <v>1325112</v>
      </c>
      <c r="N10" s="11" t="s">
        <v>332</v>
      </c>
      <c r="O10" s="62">
        <f t="shared" ref="O10:X10" si="1">SUM(O12:O17)</f>
        <v>453517</v>
      </c>
      <c r="P10" s="62">
        <f t="shared" si="1"/>
        <v>215167</v>
      </c>
      <c r="Q10" s="62">
        <f t="shared" si="1"/>
        <v>170775</v>
      </c>
      <c r="R10" s="62">
        <f t="shared" si="1"/>
        <v>77689</v>
      </c>
      <c r="S10" s="62">
        <f t="shared" si="1"/>
        <v>149657</v>
      </c>
      <c r="T10" s="62">
        <f t="shared" si="1"/>
        <v>71518</v>
      </c>
      <c r="U10" s="62">
        <f t="shared" si="1"/>
        <v>73820</v>
      </c>
      <c r="V10" s="62">
        <f t="shared" si="1"/>
        <v>36383</v>
      </c>
      <c r="W10" s="62">
        <f t="shared" si="1"/>
        <v>56458</v>
      </c>
      <c r="X10" s="62">
        <f t="shared" si="1"/>
        <v>28132</v>
      </c>
      <c r="Y10" s="62">
        <f>SUM(Y12:Y17)</f>
        <v>904227</v>
      </c>
      <c r="Z10" s="62">
        <f>SUM(Z12:Z17)</f>
        <v>428889</v>
      </c>
      <c r="AA10" s="11" t="s">
        <v>332</v>
      </c>
      <c r="AB10" s="67">
        <f>SUM(AB12:AB17)</f>
        <v>0</v>
      </c>
      <c r="AC10" s="67">
        <f t="shared" ref="AC10:AI10" si="2">SUM(AC12:AC17)</f>
        <v>0</v>
      </c>
      <c r="AD10" s="67">
        <f t="shared" si="2"/>
        <v>0</v>
      </c>
      <c r="AE10" s="67">
        <f t="shared" si="2"/>
        <v>0</v>
      </c>
      <c r="AF10" s="67">
        <f t="shared" si="2"/>
        <v>0</v>
      </c>
      <c r="AG10" s="67">
        <f t="shared" si="2"/>
        <v>0</v>
      </c>
      <c r="AH10" s="67">
        <f t="shared" si="2"/>
        <v>43315</v>
      </c>
      <c r="AI10" s="67">
        <f t="shared" si="2"/>
        <v>39202</v>
      </c>
      <c r="AJ10" s="67">
        <f>SUM(AJ12:AJ17)</f>
        <v>4113</v>
      </c>
      <c r="AK10" s="67">
        <f>SUM(AK12:AK17)</f>
        <v>29699</v>
      </c>
      <c r="AL10" s="67">
        <f t="shared" ref="AL10:AS10" si="3">SUM(AL12:AL17)</f>
        <v>13017</v>
      </c>
      <c r="AM10" s="67">
        <f t="shared" si="3"/>
        <v>4349</v>
      </c>
      <c r="AN10" s="67">
        <f t="shared" si="3"/>
        <v>313</v>
      </c>
      <c r="AO10" s="67">
        <f t="shared" si="3"/>
        <v>47315</v>
      </c>
      <c r="AP10" s="67">
        <f t="shared" si="3"/>
        <v>1840</v>
      </c>
      <c r="AQ10" s="67">
        <f t="shared" si="3"/>
        <v>16634</v>
      </c>
      <c r="AR10" s="27">
        <f t="shared" si="3"/>
        <v>15412</v>
      </c>
      <c r="AS10" s="27">
        <f t="shared" si="3"/>
        <v>1222</v>
      </c>
      <c r="AU10" s="66"/>
    </row>
    <row r="11" spans="1:47" ht="13" x14ac:dyDescent="0.3">
      <c r="A11" s="9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62"/>
      <c r="M11" s="62"/>
      <c r="N11" s="9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62"/>
      <c r="Z11" s="62"/>
      <c r="AA11" s="9"/>
      <c r="AB11" s="15"/>
      <c r="AC11" s="9"/>
      <c r="AD11" s="15"/>
      <c r="AE11" s="9"/>
      <c r="AF11" s="15"/>
      <c r="AG11" s="9"/>
      <c r="AH11" s="9"/>
      <c r="AI11" s="9"/>
      <c r="AJ11" s="24"/>
      <c r="AK11" s="15"/>
      <c r="AL11" s="9"/>
      <c r="AM11" s="9"/>
      <c r="AN11" s="15"/>
      <c r="AO11" s="9"/>
      <c r="AP11" s="24"/>
      <c r="AQ11" s="24"/>
      <c r="AR11" s="9"/>
      <c r="AS11" s="9"/>
    </row>
    <row r="12" spans="1:47" ht="27" customHeight="1" x14ac:dyDescent="0.3">
      <c r="A12" s="9" t="s">
        <v>348</v>
      </c>
      <c r="B12" s="76">
        <f>'Niv1Pub  '!B10</f>
        <v>198992</v>
      </c>
      <c r="C12" s="76">
        <f>'Niv1Pub  '!C10</f>
        <v>93767</v>
      </c>
      <c r="D12" s="76">
        <f>'Niv1Pub  '!D10</f>
        <v>141337</v>
      </c>
      <c r="E12" s="76">
        <f>'Niv1Pub  '!E10</f>
        <v>66592</v>
      </c>
      <c r="F12" s="76">
        <f>'Niv1Pub  '!F10</f>
        <v>125327</v>
      </c>
      <c r="G12" s="76">
        <f>'Niv1Pub  '!G10</f>
        <v>60166</v>
      </c>
      <c r="H12" s="76">
        <f>'Niv1Pub  '!H10</f>
        <v>91588</v>
      </c>
      <c r="I12" s="76">
        <f>'Niv1Pub  '!I10</f>
        <v>45657</v>
      </c>
      <c r="J12" s="76">
        <f>'Niv1Pub  '!J10</f>
        <v>64464</v>
      </c>
      <c r="K12" s="76">
        <f>'Niv1Pub  '!K10</f>
        <v>32924</v>
      </c>
      <c r="L12" s="62">
        <f t="shared" ref="L12:M17" si="4">+B12+D12++F12+H12+J12</f>
        <v>621708</v>
      </c>
      <c r="M12" s="62">
        <f t="shared" si="4"/>
        <v>299106</v>
      </c>
      <c r="N12" s="9" t="s">
        <v>348</v>
      </c>
      <c r="O12" s="76">
        <f>'Niv1Pub  '!O10</f>
        <v>63469</v>
      </c>
      <c r="P12" s="76">
        <f>'Niv1Pub  '!P10</f>
        <v>28317</v>
      </c>
      <c r="Q12" s="76">
        <f>'Niv1Pub  '!Q10</f>
        <v>39702</v>
      </c>
      <c r="R12" s="76">
        <f>'Niv1Pub  '!R10</f>
        <v>16966</v>
      </c>
      <c r="S12" s="76">
        <f>'Niv1Pub  '!S10</f>
        <v>40407</v>
      </c>
      <c r="T12" s="76">
        <f>'Niv1Pub  '!T10</f>
        <v>18541</v>
      </c>
      <c r="U12" s="76">
        <f>'Niv1Pub  '!U10</f>
        <v>25268</v>
      </c>
      <c r="V12" s="76">
        <f>'Niv1Pub  '!V10</f>
        <v>12350</v>
      </c>
      <c r="W12" s="76">
        <f>'Niv1Pub  '!W10</f>
        <v>17455</v>
      </c>
      <c r="X12" s="76">
        <f>'Niv1Pub  '!X10</f>
        <v>9018</v>
      </c>
      <c r="Y12" s="62">
        <f t="shared" ref="Y12:Z17" si="5">+O12+Q12++S12+U12+W12</f>
        <v>186301</v>
      </c>
      <c r="Z12" s="62">
        <f t="shared" si="5"/>
        <v>85192</v>
      </c>
      <c r="AA12" s="9" t="s">
        <v>348</v>
      </c>
      <c r="AB12" s="76">
        <f>'Niv1Pub  '!AB10</f>
        <v>0</v>
      </c>
      <c r="AC12" s="76">
        <f>'Niv1Pub  '!AC10</f>
        <v>0</v>
      </c>
      <c r="AD12" s="76">
        <f>'Niv1Pub  '!AD10</f>
        <v>0</v>
      </c>
      <c r="AE12" s="76">
        <f>'Niv1Pub  '!AE10</f>
        <v>0</v>
      </c>
      <c r="AF12" s="76">
        <f>'Niv1Pub  '!AF10</f>
        <v>0</v>
      </c>
      <c r="AG12" s="76">
        <f>'Niv1Pub  '!AG10</f>
        <v>0</v>
      </c>
      <c r="AH12" s="76">
        <f>'Niv1Pub  '!AH10</f>
        <v>10226</v>
      </c>
      <c r="AI12" s="76">
        <f>'Niv1Pub  '!AI10</f>
        <v>9580</v>
      </c>
      <c r="AJ12" s="76">
        <f>'Niv1Pub  '!AJ10</f>
        <v>646</v>
      </c>
      <c r="AK12" s="76">
        <f>'Niv1Pub  '!AK10</f>
        <v>7264</v>
      </c>
      <c r="AL12" s="76">
        <f>'Niv1Pub  '!AL10</f>
        <v>3874</v>
      </c>
      <c r="AM12" s="76">
        <f>'Niv1Pub  '!AM10</f>
        <v>31</v>
      </c>
      <c r="AN12" s="76">
        <f>'Niv1Pub  '!AN10</f>
        <v>60</v>
      </c>
      <c r="AO12" s="76">
        <f>'Niv1Pub  '!AO10</f>
        <v>11229</v>
      </c>
      <c r="AP12" s="76">
        <f>'Niv1Pub  '!AP10</f>
        <v>599</v>
      </c>
      <c r="AQ12" s="76">
        <f>'Niv1Pub  '!AQ10</f>
        <v>3094</v>
      </c>
      <c r="AR12" s="73">
        <f>'Niv1Pub  '!AR10</f>
        <v>3006</v>
      </c>
      <c r="AS12" s="73">
        <f>'Niv1Pub  '!AS10</f>
        <v>88</v>
      </c>
    </row>
    <row r="13" spans="1:47" ht="27" customHeight="1" x14ac:dyDescent="0.3">
      <c r="A13" s="9" t="s">
        <v>352</v>
      </c>
      <c r="B13" s="76">
        <f>'Niv1Pub  '!B42</f>
        <v>92905</v>
      </c>
      <c r="C13" s="76">
        <f>'Niv1Pub  '!C42</f>
        <v>45128</v>
      </c>
      <c r="D13" s="76">
        <f>'Niv1Pub  '!D42</f>
        <v>51354</v>
      </c>
      <c r="E13" s="76">
        <f>'Niv1Pub  '!E42</f>
        <v>24933</v>
      </c>
      <c r="F13" s="76">
        <f>'Niv1Pub  '!F42</f>
        <v>42597</v>
      </c>
      <c r="G13" s="76">
        <f>'Niv1Pub  '!G42</f>
        <v>21044</v>
      </c>
      <c r="H13" s="76">
        <f>'Niv1Pub  '!H42</f>
        <v>25882</v>
      </c>
      <c r="I13" s="76">
        <f>'Niv1Pub  '!I42</f>
        <v>13020</v>
      </c>
      <c r="J13" s="76">
        <f>'Niv1Pub  '!J42</f>
        <v>17892</v>
      </c>
      <c r="K13" s="76">
        <f>'Niv1Pub  '!K42</f>
        <v>9127</v>
      </c>
      <c r="L13" s="62">
        <f>+B13+D13++F13+H13+J13</f>
        <v>230630</v>
      </c>
      <c r="M13" s="62">
        <f t="shared" si="4"/>
        <v>113252</v>
      </c>
      <c r="N13" s="9" t="s">
        <v>352</v>
      </c>
      <c r="O13" s="76">
        <f>'Niv1Pub  '!O42</f>
        <v>38983</v>
      </c>
      <c r="P13" s="76">
        <f>'Niv1Pub  '!P42</f>
        <v>18286</v>
      </c>
      <c r="Q13" s="76">
        <f>'Niv1Pub  '!Q42</f>
        <v>16022</v>
      </c>
      <c r="R13" s="76">
        <f>'Niv1Pub  '!R42</f>
        <v>7266</v>
      </c>
      <c r="S13" s="76">
        <f>'Niv1Pub  '!S42</f>
        <v>14648</v>
      </c>
      <c r="T13" s="76">
        <f>'Niv1Pub  '!T42</f>
        <v>6999</v>
      </c>
      <c r="U13" s="76">
        <f>'Niv1Pub  '!U42</f>
        <v>6827</v>
      </c>
      <c r="V13" s="76">
        <f>'Niv1Pub  '!V42</f>
        <v>3346</v>
      </c>
      <c r="W13" s="76">
        <f>'Niv1Pub  '!W42</f>
        <v>3861</v>
      </c>
      <c r="X13" s="76">
        <f>'Niv1Pub  '!X42</f>
        <v>1953</v>
      </c>
      <c r="Y13" s="62">
        <f t="shared" si="5"/>
        <v>80341</v>
      </c>
      <c r="Z13" s="62">
        <f t="shared" si="5"/>
        <v>37850</v>
      </c>
      <c r="AA13" s="9" t="s">
        <v>352</v>
      </c>
      <c r="AB13" s="76">
        <f>'Niv1Pub  '!AB42</f>
        <v>0</v>
      </c>
      <c r="AC13" s="76">
        <f>'Niv1Pub  '!AC42</f>
        <v>0</v>
      </c>
      <c r="AD13" s="76">
        <f>'Niv1Pub  '!AD42</f>
        <v>0</v>
      </c>
      <c r="AE13" s="76">
        <f>'Niv1Pub  '!AE42</f>
        <v>0</v>
      </c>
      <c r="AF13" s="76">
        <f>'Niv1Pub  '!AF42</f>
        <v>0</v>
      </c>
      <c r="AG13" s="76">
        <f>'Niv1Pub  '!AG42</f>
        <v>0</v>
      </c>
      <c r="AH13" s="76">
        <f>'Niv1Pub  '!AH42</f>
        <v>3180</v>
      </c>
      <c r="AI13" s="76">
        <f>'Niv1Pub  '!AI42</f>
        <v>2831</v>
      </c>
      <c r="AJ13" s="76">
        <f>'Niv1Pub  '!AJ42</f>
        <v>349</v>
      </c>
      <c r="AK13" s="76">
        <f>'Niv1Pub  '!AK42</f>
        <v>1846</v>
      </c>
      <c r="AL13" s="76">
        <f>'Niv1Pub  '!AL42</f>
        <v>1332</v>
      </c>
      <c r="AM13" s="76">
        <f>'Niv1Pub  '!AM42</f>
        <v>10</v>
      </c>
      <c r="AN13" s="76">
        <f>'Niv1Pub  '!AN42</f>
        <v>77</v>
      </c>
      <c r="AO13" s="76">
        <f>'Niv1Pub  '!AO42</f>
        <v>3265</v>
      </c>
      <c r="AP13" s="76">
        <f>'Niv1Pub  '!AP42</f>
        <v>117</v>
      </c>
      <c r="AQ13" s="76">
        <f>'Niv1Pub  '!AQ42</f>
        <v>1306</v>
      </c>
      <c r="AR13" s="73">
        <f>'Niv1Pub  '!AR42</f>
        <v>1210</v>
      </c>
      <c r="AS13" s="73">
        <f>'Niv1Pub  '!AS42</f>
        <v>96</v>
      </c>
    </row>
    <row r="14" spans="1:47" ht="27" customHeight="1" x14ac:dyDescent="0.3">
      <c r="A14" s="9" t="s">
        <v>349</v>
      </c>
      <c r="B14" s="197">
        <f>'Niv1Pub  '!B63</f>
        <v>321036</v>
      </c>
      <c r="C14" s="197">
        <f>'Niv1Pub  '!C63</f>
        <v>154542</v>
      </c>
      <c r="D14" s="197">
        <f>'Niv1Pub  '!D63</f>
        <v>142858</v>
      </c>
      <c r="E14" s="197">
        <f>'Niv1Pub  '!E63</f>
        <v>67447</v>
      </c>
      <c r="F14" s="197">
        <f>'Niv1Pub  '!F63</f>
        <v>95945</v>
      </c>
      <c r="G14" s="197">
        <f>'Niv1Pub  '!G63</f>
        <v>45660</v>
      </c>
      <c r="H14" s="197">
        <f>'Niv1Pub  '!H63</f>
        <v>55436</v>
      </c>
      <c r="I14" s="197">
        <f>'Niv1Pub  '!I63</f>
        <v>26958</v>
      </c>
      <c r="J14" s="197">
        <f>'Niv1Pub  '!J63</f>
        <v>41998</v>
      </c>
      <c r="K14" s="197">
        <f>'Niv1Pub  '!K63</f>
        <v>20648</v>
      </c>
      <c r="L14" s="62">
        <f>+B14+D14++F14+H14+J14</f>
        <v>657273</v>
      </c>
      <c r="M14" s="62">
        <f t="shared" si="4"/>
        <v>315255</v>
      </c>
      <c r="N14" s="9" t="s">
        <v>349</v>
      </c>
      <c r="O14" s="76">
        <f>'Niv1Pub  '!O63</f>
        <v>119963</v>
      </c>
      <c r="P14" s="76">
        <f>'Niv1Pub  '!P63</f>
        <v>57031</v>
      </c>
      <c r="Q14" s="76">
        <f>'Niv1Pub  '!Q63</f>
        <v>38768</v>
      </c>
      <c r="R14" s="76">
        <f>'Niv1Pub  '!R63</f>
        <v>17594</v>
      </c>
      <c r="S14" s="76">
        <f>'Niv1Pub  '!S63</f>
        <v>31960</v>
      </c>
      <c r="T14" s="76">
        <f>'Niv1Pub  '!T63</f>
        <v>14999</v>
      </c>
      <c r="U14" s="76">
        <f>'Niv1Pub  '!U63</f>
        <v>13781</v>
      </c>
      <c r="V14" s="76">
        <f>'Niv1Pub  '!V63</f>
        <v>6584</v>
      </c>
      <c r="W14" s="76">
        <f>'Niv1Pub  '!W63</f>
        <v>12641</v>
      </c>
      <c r="X14" s="76">
        <f>'Niv1Pub  '!X63</f>
        <v>6109</v>
      </c>
      <c r="Y14" s="62">
        <f t="shared" si="5"/>
        <v>217113</v>
      </c>
      <c r="Z14" s="62">
        <f t="shared" si="5"/>
        <v>102317</v>
      </c>
      <c r="AA14" s="26" t="s">
        <v>349</v>
      </c>
      <c r="AB14" s="76">
        <f>'Niv1Pub  '!AB63</f>
        <v>0</v>
      </c>
      <c r="AC14" s="76">
        <f>'Niv1Pub  '!AC63</f>
        <v>0</v>
      </c>
      <c r="AD14" s="76">
        <f>'Niv1Pub  '!AD63</f>
        <v>0</v>
      </c>
      <c r="AE14" s="76">
        <f>'Niv1Pub  '!AE63</f>
        <v>0</v>
      </c>
      <c r="AF14" s="76">
        <f>'Niv1Pub  '!AF63</f>
        <v>0</v>
      </c>
      <c r="AG14" s="76">
        <f>'Niv1Pub  '!AG63</f>
        <v>0</v>
      </c>
      <c r="AH14" s="76">
        <f>'Niv1Pub  '!AH63</f>
        <v>12087</v>
      </c>
      <c r="AI14" s="76">
        <f>'Niv1Pub  '!AI63</f>
        <v>10865</v>
      </c>
      <c r="AJ14" s="76">
        <f>'Niv1Pub  '!AJ63</f>
        <v>1222</v>
      </c>
      <c r="AK14" s="76">
        <f>'Niv1Pub  '!AK63</f>
        <v>7804</v>
      </c>
      <c r="AL14" s="76">
        <f>'Niv1Pub  '!AL63</f>
        <v>2057</v>
      </c>
      <c r="AM14" s="76">
        <f>'Niv1Pub  '!AM63</f>
        <v>2661</v>
      </c>
      <c r="AN14" s="76">
        <f>'Niv1Pub  '!AN63</f>
        <v>20</v>
      </c>
      <c r="AO14" s="76">
        <f>'Niv1Pub  '!AO63</f>
        <v>12542</v>
      </c>
      <c r="AP14" s="76">
        <f>'Niv1Pub  '!AP63</f>
        <v>362</v>
      </c>
      <c r="AQ14" s="76">
        <f>'Niv1Pub  '!AQ63</f>
        <v>4486</v>
      </c>
      <c r="AR14" s="73">
        <f>'Niv1Pub  '!AR63</f>
        <v>4171</v>
      </c>
      <c r="AS14" s="73">
        <f>'Niv1Pub  '!AS63</f>
        <v>315</v>
      </c>
    </row>
    <row r="15" spans="1:47" ht="27" customHeight="1" x14ac:dyDescent="0.3">
      <c r="A15" s="9" t="s">
        <v>350</v>
      </c>
      <c r="B15" s="76">
        <f>'Niv1Pub  '!B98</f>
        <v>151121</v>
      </c>
      <c r="C15" s="76">
        <f>'Niv1Pub  '!C98</f>
        <v>74429</v>
      </c>
      <c r="D15" s="76">
        <f>'Niv1Pub  '!D98</f>
        <v>78915</v>
      </c>
      <c r="E15" s="76">
        <f>'Niv1Pub  '!E98</f>
        <v>38161</v>
      </c>
      <c r="F15" s="76">
        <f>'Niv1Pub  '!F98</f>
        <v>59340</v>
      </c>
      <c r="G15" s="76">
        <f>'Niv1Pub  '!G98</f>
        <v>28930</v>
      </c>
      <c r="H15" s="76">
        <f>'Niv1Pub  '!H98</f>
        <v>34736</v>
      </c>
      <c r="I15" s="76">
        <f>'Niv1Pub  '!I98</f>
        <v>16964</v>
      </c>
      <c r="J15" s="76">
        <f>'Niv1Pub  '!J98</f>
        <v>24537</v>
      </c>
      <c r="K15" s="76">
        <f>'Niv1Pub  '!K98</f>
        <v>11526</v>
      </c>
      <c r="L15" s="62">
        <f t="shared" si="4"/>
        <v>348649</v>
      </c>
      <c r="M15" s="62">
        <f t="shared" si="4"/>
        <v>170010</v>
      </c>
      <c r="N15" s="9" t="s">
        <v>350</v>
      </c>
      <c r="O15" s="76">
        <f>'Niv1Pub  '!O98</f>
        <v>58267</v>
      </c>
      <c r="P15" s="76">
        <f>'Niv1Pub  '!P98</f>
        <v>28176</v>
      </c>
      <c r="Q15" s="76">
        <f>'Niv1Pub  '!Q98</f>
        <v>23373</v>
      </c>
      <c r="R15" s="76">
        <f>'Niv1Pub  '!R98</f>
        <v>10970</v>
      </c>
      <c r="S15" s="76">
        <f>'Niv1Pub  '!S98</f>
        <v>18852</v>
      </c>
      <c r="T15" s="76">
        <f>'Niv1Pub  '!T98</f>
        <v>9197</v>
      </c>
      <c r="U15" s="76">
        <f>'Niv1Pub  '!U98</f>
        <v>9352</v>
      </c>
      <c r="V15" s="76">
        <f>'Niv1Pub  '!V98</f>
        <v>4597</v>
      </c>
      <c r="W15" s="76">
        <f>'Niv1Pub  '!W98</f>
        <v>7752</v>
      </c>
      <c r="X15" s="76">
        <f>'Niv1Pub  '!X98</f>
        <v>3556</v>
      </c>
      <c r="Y15" s="62">
        <f t="shared" si="5"/>
        <v>117596</v>
      </c>
      <c r="Z15" s="62">
        <f t="shared" si="5"/>
        <v>56496</v>
      </c>
      <c r="AA15" s="9" t="s">
        <v>350</v>
      </c>
      <c r="AB15" s="76">
        <f>'Niv1Pub  '!AB98</f>
        <v>0</v>
      </c>
      <c r="AC15" s="76">
        <f>'Niv1Pub  '!AC98</f>
        <v>0</v>
      </c>
      <c r="AD15" s="76">
        <f>'Niv1Pub  '!AD98</f>
        <v>0</v>
      </c>
      <c r="AE15" s="76">
        <f>'Niv1Pub  '!AE98</f>
        <v>0</v>
      </c>
      <c r="AF15" s="76">
        <f>'Niv1Pub  '!AF98</f>
        <v>0</v>
      </c>
      <c r="AG15" s="76">
        <f>'Niv1Pub  '!AG98</f>
        <v>0</v>
      </c>
      <c r="AH15" s="76">
        <f>'Niv1Pub  '!AH98</f>
        <v>5214</v>
      </c>
      <c r="AI15" s="76">
        <f>'Niv1Pub  '!AI98</f>
        <v>4766</v>
      </c>
      <c r="AJ15" s="76">
        <f>'Niv1Pub  '!AJ98</f>
        <v>448</v>
      </c>
      <c r="AK15" s="76">
        <f>'Niv1Pub  '!AK98</f>
        <v>3571</v>
      </c>
      <c r="AL15" s="76">
        <f>'Niv1Pub  '!AL98</f>
        <v>2038</v>
      </c>
      <c r="AM15" s="76">
        <f>'Niv1Pub  '!AM98</f>
        <v>235</v>
      </c>
      <c r="AN15" s="76">
        <f>'Niv1Pub  '!AN98</f>
        <v>53</v>
      </c>
      <c r="AO15" s="76">
        <f>'Niv1Pub  '!AO98</f>
        <v>5834</v>
      </c>
      <c r="AP15" s="76">
        <f>'Niv1Pub  '!AP98</f>
        <v>147</v>
      </c>
      <c r="AQ15" s="76">
        <f>'Niv1Pub  '!AQ98</f>
        <v>2412</v>
      </c>
      <c r="AR15" s="73">
        <f>'Niv1Pub  '!AR98</f>
        <v>2181</v>
      </c>
      <c r="AS15" s="73">
        <f>'Niv1Pub  '!AS98</f>
        <v>231</v>
      </c>
    </row>
    <row r="16" spans="1:47" s="70" customFormat="1" ht="27" customHeight="1" x14ac:dyDescent="0.3">
      <c r="A16" s="100" t="s">
        <v>367</v>
      </c>
      <c r="B16" s="207">
        <f>'Niv1Pub  '!B131</f>
        <v>260579</v>
      </c>
      <c r="C16" s="207">
        <f>'Niv1Pub  '!C131</f>
        <v>125915</v>
      </c>
      <c r="D16" s="207">
        <f>'Niv1Pub  '!D131</f>
        <v>120986</v>
      </c>
      <c r="E16" s="207">
        <f>'Niv1Pub  '!E131</f>
        <v>58366</v>
      </c>
      <c r="F16" s="207">
        <f>'Niv1Pub  '!F131</f>
        <v>92024</v>
      </c>
      <c r="G16" s="207">
        <f>'Niv1Pub  '!G131</f>
        <v>45840</v>
      </c>
      <c r="H16" s="207">
        <f>'Niv1Pub  '!H131</f>
        <v>53564</v>
      </c>
      <c r="I16" s="207">
        <f>'Niv1Pub  '!I131</f>
        <v>27161</v>
      </c>
      <c r="J16" s="207">
        <f>'Niv1Pub  '!J131</f>
        <v>37790</v>
      </c>
      <c r="K16" s="207">
        <f>'Niv1Pub  '!K131</f>
        <v>19499</v>
      </c>
      <c r="L16" s="194">
        <f t="shared" si="4"/>
        <v>564943</v>
      </c>
      <c r="M16" s="194">
        <f t="shared" si="4"/>
        <v>276781</v>
      </c>
      <c r="N16" s="100" t="s">
        <v>367</v>
      </c>
      <c r="O16" s="207">
        <f>'Niv1Pub  '!O131</f>
        <v>117692</v>
      </c>
      <c r="P16" s="207">
        <f>'Niv1Pub  '!P131</f>
        <v>55404</v>
      </c>
      <c r="Q16" s="207">
        <f>'Niv1Pub  '!Q131</f>
        <v>38412</v>
      </c>
      <c r="R16" s="207">
        <f>'Niv1Pub  '!R131</f>
        <v>17573</v>
      </c>
      <c r="S16" s="207">
        <f>'Niv1Pub  '!S131</f>
        <v>33094</v>
      </c>
      <c r="T16" s="207">
        <f>'Niv1Pub  '!T131</f>
        <v>16087</v>
      </c>
      <c r="U16" s="207">
        <f>'Niv1Pub  '!U131</f>
        <v>13797</v>
      </c>
      <c r="V16" s="207">
        <f>'Niv1Pub  '!V131</f>
        <v>6897</v>
      </c>
      <c r="W16" s="207">
        <f>'Niv1Pub  '!W131</f>
        <v>11678</v>
      </c>
      <c r="X16" s="207">
        <f>'Niv1Pub  '!X131</f>
        <v>5950</v>
      </c>
      <c r="Y16" s="62">
        <f t="shared" si="5"/>
        <v>214673</v>
      </c>
      <c r="Z16" s="62">
        <f t="shared" si="5"/>
        <v>101911</v>
      </c>
      <c r="AA16" s="100" t="s">
        <v>367</v>
      </c>
      <c r="AB16" s="207">
        <f>'Niv1Pub  '!AB131</f>
        <v>0</v>
      </c>
      <c r="AC16" s="207">
        <f>'Niv1Pub  '!AC131</f>
        <v>0</v>
      </c>
      <c r="AD16" s="207">
        <f>'Niv1Pub  '!AD131</f>
        <v>0</v>
      </c>
      <c r="AE16" s="207">
        <f>'Niv1Pub  '!AE131</f>
        <v>0</v>
      </c>
      <c r="AF16" s="207">
        <f>'Niv1Pub  '!AF131</f>
        <v>0</v>
      </c>
      <c r="AG16" s="207">
        <f>'Niv1Pub  '!AG131</f>
        <v>0</v>
      </c>
      <c r="AH16" s="207">
        <f>'Niv1Pub  '!AH131</f>
        <v>8337</v>
      </c>
      <c r="AI16" s="207">
        <f>'Niv1Pub  '!AI131</f>
        <v>7439</v>
      </c>
      <c r="AJ16" s="207">
        <f>'Niv1Pub  '!AJ131</f>
        <v>898</v>
      </c>
      <c r="AK16" s="207">
        <f>'Niv1Pub  '!AK131</f>
        <v>5548</v>
      </c>
      <c r="AL16" s="207">
        <f>'Niv1Pub  '!AL131</f>
        <v>2883</v>
      </c>
      <c r="AM16" s="207">
        <f>'Niv1Pub  '!AM131</f>
        <v>172</v>
      </c>
      <c r="AN16" s="207">
        <f>'Niv1Pub  '!AN131</f>
        <v>87</v>
      </c>
      <c r="AO16" s="207">
        <f>'Niv1Pub  '!AO131</f>
        <v>8690</v>
      </c>
      <c r="AP16" s="207">
        <f>'Niv1Pub  '!AP131</f>
        <v>232</v>
      </c>
      <c r="AQ16" s="207">
        <f>'Niv1Pub  '!AQ131</f>
        <v>3169</v>
      </c>
      <c r="AR16" s="98">
        <f>'Niv1Pub  '!AR131</f>
        <v>3003</v>
      </c>
      <c r="AS16" s="98">
        <f>'Niv1Pub  '!AS131</f>
        <v>166</v>
      </c>
    </row>
    <row r="17" spans="1:47" ht="27" customHeight="1" x14ac:dyDescent="0.3">
      <c r="A17" s="9" t="s">
        <v>351</v>
      </c>
      <c r="B17" s="73">
        <f>'Niv1Pub  '!B162</f>
        <v>151716</v>
      </c>
      <c r="C17" s="73">
        <f>'Niv1Pub  '!C162</f>
        <v>77642</v>
      </c>
      <c r="D17" s="73">
        <f>'Niv1Pub  '!D162</f>
        <v>62337</v>
      </c>
      <c r="E17" s="73">
        <f>'Niv1Pub  '!E162</f>
        <v>32256</v>
      </c>
      <c r="F17" s="73">
        <f>'Niv1Pub  '!F162</f>
        <v>40659</v>
      </c>
      <c r="G17" s="73">
        <f>'Niv1Pub  '!G162</f>
        <v>21236</v>
      </c>
      <c r="H17" s="73">
        <f>'Niv1Pub  '!H162</f>
        <v>23044</v>
      </c>
      <c r="I17" s="73">
        <f>'Niv1Pub  '!I162</f>
        <v>12077</v>
      </c>
      <c r="J17" s="73">
        <f>'Niv1Pub  '!J162</f>
        <v>14567</v>
      </c>
      <c r="K17" s="73">
        <f>'Niv1Pub  '!K162</f>
        <v>7497</v>
      </c>
      <c r="L17" s="12">
        <f t="shared" si="4"/>
        <v>292323</v>
      </c>
      <c r="M17" s="12">
        <f t="shared" si="4"/>
        <v>150708</v>
      </c>
      <c r="N17" s="9" t="s">
        <v>351</v>
      </c>
      <c r="O17" s="73">
        <f>'Niv1Pub  '!O162</f>
        <v>55143</v>
      </c>
      <c r="P17" s="73">
        <f>'Niv1Pub  '!P162</f>
        <v>27953</v>
      </c>
      <c r="Q17" s="73">
        <f>'Niv1Pub  '!Q162</f>
        <v>14498</v>
      </c>
      <c r="R17" s="73">
        <f>'Niv1Pub  '!R162</f>
        <v>7320</v>
      </c>
      <c r="S17" s="73">
        <f>'Niv1Pub  '!S162</f>
        <v>10696</v>
      </c>
      <c r="T17" s="73">
        <f>'Niv1Pub  '!T162</f>
        <v>5695</v>
      </c>
      <c r="U17" s="73">
        <f>'Niv1Pub  '!U162</f>
        <v>4795</v>
      </c>
      <c r="V17" s="73">
        <f>'Niv1Pub  '!V162</f>
        <v>2609</v>
      </c>
      <c r="W17" s="73">
        <f>'Niv1Pub  '!W162</f>
        <v>3071</v>
      </c>
      <c r="X17" s="73">
        <f>'Niv1Pub  '!X162</f>
        <v>1546</v>
      </c>
      <c r="Y17" s="12">
        <f t="shared" si="5"/>
        <v>88203</v>
      </c>
      <c r="Z17" s="12">
        <f t="shared" si="5"/>
        <v>45123</v>
      </c>
      <c r="AA17" s="9" t="s">
        <v>351</v>
      </c>
      <c r="AB17" s="73">
        <f>'Niv1Pub  '!AB162</f>
        <v>0</v>
      </c>
      <c r="AC17" s="73">
        <f>'Niv1Pub  '!AC162</f>
        <v>0</v>
      </c>
      <c r="AD17" s="73">
        <f>'Niv1Pub  '!AD162</f>
        <v>0</v>
      </c>
      <c r="AE17" s="73">
        <f>'Niv1Pub  '!AE162</f>
        <v>0</v>
      </c>
      <c r="AF17" s="73">
        <f>'Niv1Pub  '!AF162</f>
        <v>0</v>
      </c>
      <c r="AG17" s="73">
        <f>'Niv1Pub  '!AG162</f>
        <v>0</v>
      </c>
      <c r="AH17" s="73">
        <f>'Niv1Pub  '!AH162</f>
        <v>4271</v>
      </c>
      <c r="AI17" s="73">
        <f>'Niv1Pub  '!AI162</f>
        <v>3721</v>
      </c>
      <c r="AJ17" s="73">
        <f>'Niv1Pub  '!AJ162</f>
        <v>550</v>
      </c>
      <c r="AK17" s="73">
        <f>'Niv1Pub  '!AK162</f>
        <v>3666</v>
      </c>
      <c r="AL17" s="73">
        <f>'Niv1Pub  '!AL162</f>
        <v>833</v>
      </c>
      <c r="AM17" s="73">
        <f>'Niv1Pub  '!AM162</f>
        <v>1240</v>
      </c>
      <c r="AN17" s="73">
        <f>'Niv1Pub  '!AN162</f>
        <v>16</v>
      </c>
      <c r="AO17" s="73">
        <f>'Niv1Pub  '!AO162</f>
        <v>5755</v>
      </c>
      <c r="AP17" s="73">
        <f>'Niv1Pub  '!AP162</f>
        <v>383</v>
      </c>
      <c r="AQ17" s="73">
        <f>'Niv1Pub  '!AQ162</f>
        <v>2167</v>
      </c>
      <c r="AR17" s="73">
        <f>'Niv1Pub  '!AR162</f>
        <v>1841</v>
      </c>
      <c r="AS17" s="73">
        <f>'Niv1Pub  '!AS162</f>
        <v>326</v>
      </c>
      <c r="AU17" s="66"/>
    </row>
    <row r="18" spans="1:47" ht="1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46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20" spans="1:47" ht="18.75" customHeight="1" x14ac:dyDescent="0.25">
      <c r="B20" s="28"/>
      <c r="C20" s="28"/>
      <c r="AA20" s="1" t="s">
        <v>557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7" x14ac:dyDescent="0.25">
      <c r="A21" s="68" t="s">
        <v>282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1" t="s">
        <v>242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69"/>
      <c r="Z21" s="69"/>
      <c r="AA21" s="1" t="s">
        <v>277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7" ht="15" customHeight="1" x14ac:dyDescent="0.25">
      <c r="A22" s="1" t="s">
        <v>244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 t="s">
        <v>244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 t="s">
        <v>150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7" ht="15" customHeight="1" x14ac:dyDescent="0.25">
      <c r="A23" s="1" t="s">
        <v>150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 t="s">
        <v>150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"/>
    </row>
    <row r="24" spans="1:47" ht="19.5" customHeight="1" x14ac:dyDescent="0.25">
      <c r="A24" s="3" t="s">
        <v>347</v>
      </c>
      <c r="B24" s="1"/>
      <c r="C24" s="1"/>
      <c r="D24" s="1"/>
      <c r="E24" s="1"/>
      <c r="F24" s="1"/>
      <c r="G24" s="1"/>
      <c r="H24" s="1"/>
      <c r="I24" s="1"/>
      <c r="J24" s="1" t="s">
        <v>323</v>
      </c>
      <c r="K24" s="1"/>
      <c r="L24" s="1"/>
      <c r="M24" s="1"/>
      <c r="N24" s="2" t="s">
        <v>347</v>
      </c>
      <c r="W24" s="1" t="s">
        <v>323</v>
      </c>
      <c r="X24" s="1"/>
      <c r="Y24" s="1"/>
      <c r="Z24" s="1"/>
      <c r="AA24" s="2" t="s">
        <v>347</v>
      </c>
      <c r="AP24" s="65"/>
      <c r="AQ24" s="483" t="s">
        <v>323</v>
      </c>
      <c r="AR24" s="483"/>
    </row>
    <row r="25" spans="1:47" ht="19.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W25" s="1"/>
      <c r="X25" s="1"/>
      <c r="Y25" s="1"/>
      <c r="Z25" s="1"/>
    </row>
    <row r="26" spans="1:47" ht="19.5" customHeight="1" x14ac:dyDescent="0.25">
      <c r="A26" s="311"/>
      <c r="B26" s="312" t="s">
        <v>325</v>
      </c>
      <c r="C26" s="313"/>
      <c r="D26" s="312" t="s">
        <v>326</v>
      </c>
      <c r="E26" s="313"/>
      <c r="F26" s="312" t="s">
        <v>327</v>
      </c>
      <c r="G26" s="313"/>
      <c r="H26" s="312" t="s">
        <v>328</v>
      </c>
      <c r="I26" s="313"/>
      <c r="J26" s="312" t="s">
        <v>329</v>
      </c>
      <c r="K26" s="313"/>
      <c r="L26" s="312" t="s">
        <v>157</v>
      </c>
      <c r="M26" s="313"/>
      <c r="N26" s="314"/>
      <c r="O26" s="312" t="s">
        <v>325</v>
      </c>
      <c r="P26" s="313"/>
      <c r="Q26" s="312" t="s">
        <v>326</v>
      </c>
      <c r="R26" s="313"/>
      <c r="S26" s="312" t="s">
        <v>327</v>
      </c>
      <c r="T26" s="313"/>
      <c r="U26" s="312" t="s">
        <v>328</v>
      </c>
      <c r="V26" s="313"/>
      <c r="W26" s="312" t="s">
        <v>329</v>
      </c>
      <c r="X26" s="313"/>
      <c r="Y26" s="312" t="s">
        <v>157</v>
      </c>
      <c r="Z26" s="313"/>
      <c r="AA26" s="317"/>
      <c r="AB26" s="382"/>
      <c r="AC26" s="383"/>
      <c r="AD26" s="383"/>
      <c r="AE26" s="383"/>
      <c r="AF26" s="383"/>
      <c r="AG26" s="382" t="s">
        <v>171</v>
      </c>
      <c r="AH26" s="306" t="s">
        <v>7</v>
      </c>
      <c r="AI26" s="355"/>
      <c r="AJ26" s="118"/>
      <c r="AK26" s="306" t="s">
        <v>527</v>
      </c>
      <c r="AL26" s="360"/>
      <c r="AM26" s="118"/>
      <c r="AN26" s="247"/>
      <c r="AO26" s="117"/>
      <c r="AP26" s="361" t="s">
        <v>528</v>
      </c>
      <c r="AQ26" s="306" t="s">
        <v>529</v>
      </c>
      <c r="AR26" s="355"/>
      <c r="AS26" s="362">
        <v>0</v>
      </c>
    </row>
    <row r="27" spans="1:47" ht="25.5" customHeight="1" x14ac:dyDescent="0.25">
      <c r="A27" s="309" t="s">
        <v>378</v>
      </c>
      <c r="B27" s="310" t="s">
        <v>375</v>
      </c>
      <c r="C27" s="310" t="s">
        <v>330</v>
      </c>
      <c r="D27" s="310" t="s">
        <v>375</v>
      </c>
      <c r="E27" s="310" t="s">
        <v>330</v>
      </c>
      <c r="F27" s="310" t="s">
        <v>375</v>
      </c>
      <c r="G27" s="310" t="s">
        <v>330</v>
      </c>
      <c r="H27" s="310" t="s">
        <v>375</v>
      </c>
      <c r="I27" s="310" t="s">
        <v>330</v>
      </c>
      <c r="J27" s="310" t="s">
        <v>375</v>
      </c>
      <c r="K27" s="310" t="s">
        <v>330</v>
      </c>
      <c r="L27" s="310" t="s">
        <v>375</v>
      </c>
      <c r="M27" s="310" t="s">
        <v>330</v>
      </c>
      <c r="N27" s="309" t="s">
        <v>378</v>
      </c>
      <c r="O27" s="310" t="s">
        <v>375</v>
      </c>
      <c r="P27" s="310" t="s">
        <v>330</v>
      </c>
      <c r="Q27" s="310" t="s">
        <v>375</v>
      </c>
      <c r="R27" s="310" t="s">
        <v>330</v>
      </c>
      <c r="S27" s="310" t="s">
        <v>375</v>
      </c>
      <c r="T27" s="310" t="s">
        <v>330</v>
      </c>
      <c r="U27" s="310" t="s">
        <v>375</v>
      </c>
      <c r="V27" s="310" t="s">
        <v>330</v>
      </c>
      <c r="W27" s="310" t="s">
        <v>375</v>
      </c>
      <c r="X27" s="310" t="s">
        <v>330</v>
      </c>
      <c r="Y27" s="310" t="s">
        <v>375</v>
      </c>
      <c r="Z27" s="310" t="s">
        <v>330</v>
      </c>
      <c r="AA27" s="316" t="s">
        <v>378</v>
      </c>
      <c r="AB27" s="248" t="s">
        <v>530</v>
      </c>
      <c r="AC27" s="248" t="s">
        <v>531</v>
      </c>
      <c r="AD27" s="248" t="s">
        <v>532</v>
      </c>
      <c r="AE27" s="248" t="s">
        <v>533</v>
      </c>
      <c r="AF27" s="248" t="s">
        <v>534</v>
      </c>
      <c r="AG27" s="315" t="s">
        <v>324</v>
      </c>
      <c r="AH27" s="315" t="s">
        <v>535</v>
      </c>
      <c r="AI27" s="364" t="s">
        <v>536</v>
      </c>
      <c r="AJ27" s="364" t="s">
        <v>537</v>
      </c>
      <c r="AK27" s="365" t="s">
        <v>538</v>
      </c>
      <c r="AL27" s="253" t="s">
        <v>539</v>
      </c>
      <c r="AM27" s="253" t="s">
        <v>346</v>
      </c>
      <c r="AN27" s="253" t="s">
        <v>4</v>
      </c>
      <c r="AO27" s="366" t="s">
        <v>541</v>
      </c>
      <c r="AP27" s="367" t="s">
        <v>158</v>
      </c>
      <c r="AQ27" s="368" t="s">
        <v>175</v>
      </c>
      <c r="AR27" s="307" t="s">
        <v>170</v>
      </c>
      <c r="AS27" s="368" t="s">
        <v>176</v>
      </c>
    </row>
    <row r="28" spans="1:47" ht="13.5" customHeight="1" x14ac:dyDescent="0.25">
      <c r="A28" s="318"/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8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7"/>
      <c r="AB28" s="321"/>
      <c r="AC28" s="321"/>
      <c r="AD28" s="321"/>
      <c r="AE28" s="321"/>
      <c r="AF28" s="321"/>
      <c r="AG28" s="322"/>
      <c r="AH28" s="323"/>
      <c r="AI28" s="323"/>
      <c r="AJ28" s="324"/>
      <c r="AK28" s="325"/>
      <c r="AL28" s="325"/>
      <c r="AM28" s="325"/>
      <c r="AN28" s="325"/>
      <c r="AO28" s="326"/>
      <c r="AP28" s="325"/>
      <c r="AQ28" s="327"/>
      <c r="AR28" s="328"/>
      <c r="AS28" s="329"/>
    </row>
    <row r="29" spans="1:47" ht="19.5" customHeight="1" x14ac:dyDescent="0.3">
      <c r="A29" s="11" t="s">
        <v>332</v>
      </c>
      <c r="B29" s="62">
        <f t="shared" ref="B29:K29" si="6">SUM(B30:B35)</f>
        <v>209075</v>
      </c>
      <c r="C29" s="62">
        <f t="shared" si="6"/>
        <v>102177</v>
      </c>
      <c r="D29" s="62">
        <f t="shared" si="6"/>
        <v>139771</v>
      </c>
      <c r="E29" s="62">
        <f t="shared" si="6"/>
        <v>68849</v>
      </c>
      <c r="F29" s="62">
        <f t="shared" si="6"/>
        <v>125374</v>
      </c>
      <c r="G29" s="62">
        <f t="shared" si="6"/>
        <v>62494</v>
      </c>
      <c r="H29" s="62">
        <f t="shared" si="6"/>
        <v>98211</v>
      </c>
      <c r="I29" s="62">
        <f t="shared" si="6"/>
        <v>48908</v>
      </c>
      <c r="J29" s="62">
        <f t="shared" si="6"/>
        <v>78505</v>
      </c>
      <c r="K29" s="62">
        <f t="shared" si="6"/>
        <v>40291</v>
      </c>
      <c r="L29" s="62">
        <f>SUM(L30:L35)</f>
        <v>650936</v>
      </c>
      <c r="M29" s="62">
        <f>SUM(M30:M35)</f>
        <v>322719</v>
      </c>
      <c r="N29" s="11" t="s">
        <v>332</v>
      </c>
      <c r="O29" s="62">
        <f t="shared" ref="O29:X29" si="7">SUM(O30:O35)</f>
        <v>35337</v>
      </c>
      <c r="P29" s="62">
        <f t="shared" si="7"/>
        <v>16262</v>
      </c>
      <c r="Q29" s="62">
        <f t="shared" si="7"/>
        <v>21859</v>
      </c>
      <c r="R29" s="62">
        <f t="shared" si="7"/>
        <v>9674</v>
      </c>
      <c r="S29" s="62">
        <f>SUM(S30:S35)</f>
        <v>22007</v>
      </c>
      <c r="T29" s="62">
        <f t="shared" si="7"/>
        <v>10207</v>
      </c>
      <c r="U29" s="62">
        <f t="shared" si="7"/>
        <v>14720</v>
      </c>
      <c r="V29" s="62">
        <f t="shared" si="7"/>
        <v>7019</v>
      </c>
      <c r="W29" s="62">
        <f t="shared" si="7"/>
        <v>10572</v>
      </c>
      <c r="X29" s="62">
        <f t="shared" si="7"/>
        <v>5475</v>
      </c>
      <c r="Y29" s="62">
        <f>SUM(Y30:Y35)</f>
        <v>104495</v>
      </c>
      <c r="Z29" s="62">
        <f>SUM(Z30:Z35)</f>
        <v>48637</v>
      </c>
      <c r="AA29" s="11" t="s">
        <v>332</v>
      </c>
      <c r="AB29" s="67">
        <f t="shared" ref="AB29:AS29" si="8">SUM(AB30:AB35)</f>
        <v>0</v>
      </c>
      <c r="AC29" s="67">
        <f t="shared" si="8"/>
        <v>0</v>
      </c>
      <c r="AD29" s="67">
        <f t="shared" si="8"/>
        <v>0</v>
      </c>
      <c r="AE29" s="67">
        <f t="shared" si="8"/>
        <v>0</v>
      </c>
      <c r="AF29" s="67">
        <f t="shared" si="8"/>
        <v>0</v>
      </c>
      <c r="AG29" s="67">
        <f t="shared" si="8"/>
        <v>0</v>
      </c>
      <c r="AH29" s="67">
        <f t="shared" si="8"/>
        <v>18206</v>
      </c>
      <c r="AI29" s="67">
        <f>SUM(AI30:AI35)</f>
        <v>16022</v>
      </c>
      <c r="AJ29" s="67">
        <f t="shared" si="8"/>
        <v>2184</v>
      </c>
      <c r="AK29" s="67">
        <f t="shared" si="8"/>
        <v>0</v>
      </c>
      <c r="AL29" s="67">
        <f t="shared" si="8"/>
        <v>19</v>
      </c>
      <c r="AM29" s="67">
        <f t="shared" si="8"/>
        <v>1</v>
      </c>
      <c r="AN29" s="67">
        <f t="shared" si="8"/>
        <v>16927</v>
      </c>
      <c r="AO29" s="67">
        <f t="shared" si="8"/>
        <v>16950</v>
      </c>
      <c r="AP29" s="67">
        <f t="shared" si="8"/>
        <v>2225</v>
      </c>
      <c r="AQ29" s="67">
        <f t="shared" si="8"/>
        <v>4970</v>
      </c>
      <c r="AR29" s="67">
        <f t="shared" si="8"/>
        <v>4738</v>
      </c>
      <c r="AS29" s="67">
        <f t="shared" si="8"/>
        <v>232</v>
      </c>
    </row>
    <row r="30" spans="1:47" ht="24.75" customHeight="1" x14ac:dyDescent="0.3">
      <c r="A30" s="9" t="s">
        <v>348</v>
      </c>
      <c r="B30" s="73">
        <f>'Niv1Privé '!B10</f>
        <v>114236</v>
      </c>
      <c r="C30" s="73">
        <f>'Niv1Privé '!C10</f>
        <v>55685</v>
      </c>
      <c r="D30" s="73">
        <f>'Niv1Privé '!D10</f>
        <v>78581</v>
      </c>
      <c r="E30" s="73">
        <f>'Niv1Privé '!E10</f>
        <v>38266</v>
      </c>
      <c r="F30" s="73">
        <f>'Niv1Privé '!F10</f>
        <v>72288</v>
      </c>
      <c r="G30" s="73">
        <f>'Niv1Privé '!G10</f>
        <v>35612</v>
      </c>
      <c r="H30" s="73">
        <f>'Niv1Privé '!H10</f>
        <v>57544</v>
      </c>
      <c r="I30" s="73">
        <f>'Niv1Privé '!I10</f>
        <v>28151</v>
      </c>
      <c r="J30" s="73">
        <f>'Niv1Privé '!J10</f>
        <v>45162</v>
      </c>
      <c r="K30" s="73">
        <f>'Niv1Privé '!K10</f>
        <v>22852</v>
      </c>
      <c r="L30" s="62">
        <f t="shared" ref="L30:M35" si="9">+B30+D30++F30+H30+J30</f>
        <v>367811</v>
      </c>
      <c r="M30" s="62">
        <f t="shared" si="9"/>
        <v>180566</v>
      </c>
      <c r="N30" s="9" t="s">
        <v>348</v>
      </c>
      <c r="O30" s="76">
        <f>+'Niv1Privé '!O10</f>
        <v>19641</v>
      </c>
      <c r="P30" s="76">
        <f>+'Niv1Privé '!P10</f>
        <v>9087</v>
      </c>
      <c r="Q30" s="76">
        <f>+'Niv1Privé '!Q10</f>
        <v>12452</v>
      </c>
      <c r="R30" s="76">
        <f>+'Niv1Privé '!R10</f>
        <v>5403</v>
      </c>
      <c r="S30" s="76">
        <f>+'Niv1Privé '!S10</f>
        <v>13159</v>
      </c>
      <c r="T30" s="76">
        <f>+'Niv1Privé '!T10</f>
        <v>6069</v>
      </c>
      <c r="U30" s="76">
        <f>+'Niv1Privé '!U10</f>
        <v>9104</v>
      </c>
      <c r="V30" s="76">
        <f>+'Niv1Privé '!V10</f>
        <v>4292</v>
      </c>
      <c r="W30" s="76">
        <f>+'Niv1Privé '!W10</f>
        <v>6723</v>
      </c>
      <c r="X30" s="76">
        <f>+'Niv1Privé '!X10</f>
        <v>3470</v>
      </c>
      <c r="Y30" s="62">
        <f t="shared" ref="Y30:Z35" si="10">+O30+Q30++S30+U30+W30</f>
        <v>61079</v>
      </c>
      <c r="Z30" s="62">
        <f t="shared" si="10"/>
        <v>28321</v>
      </c>
      <c r="AA30" s="9" t="s">
        <v>348</v>
      </c>
      <c r="AB30" s="76">
        <f>+'Niv1Privé '!AB10</f>
        <v>0</v>
      </c>
      <c r="AC30" s="76">
        <f>+'Niv1Privé '!AC10</f>
        <v>0</v>
      </c>
      <c r="AD30" s="76">
        <f>+'Niv1Privé '!AD10</f>
        <v>0</v>
      </c>
      <c r="AE30" s="76">
        <f>+'Niv1Privé '!AE10</f>
        <v>0</v>
      </c>
      <c r="AF30" s="76">
        <f>+'Niv1Privé '!AF10</f>
        <v>0</v>
      </c>
      <c r="AG30" s="76">
        <f>+'Niv1Privé '!AG10</f>
        <v>0</v>
      </c>
      <c r="AH30" s="76">
        <f>+'Niv1Privé '!AH10</f>
        <v>10318</v>
      </c>
      <c r="AI30" s="76">
        <f>+'Niv1Privé '!AI10</f>
        <v>9222</v>
      </c>
      <c r="AJ30" s="76">
        <f>+'Niv1Privé '!AJ10</f>
        <v>1096</v>
      </c>
      <c r="AK30" s="76">
        <f>+'Niv1Privé '!AK10</f>
        <v>0</v>
      </c>
      <c r="AL30" s="76">
        <f>+'Niv1Privé '!AL10</f>
        <v>12</v>
      </c>
      <c r="AM30" s="76">
        <f>+'Niv1Privé '!AM10</f>
        <v>0</v>
      </c>
      <c r="AN30" s="76">
        <f>+'Niv1Privé '!AN10</f>
        <v>9691</v>
      </c>
      <c r="AO30" s="76">
        <f>+'Niv1Privé '!AO10</f>
        <v>9703</v>
      </c>
      <c r="AP30" s="76">
        <f>+'Niv1Privé '!AP10</f>
        <v>1378</v>
      </c>
      <c r="AQ30" s="76">
        <f>+'Niv1Privé '!AQ10</f>
        <v>2826</v>
      </c>
      <c r="AR30" s="76">
        <f>+'Niv1Privé '!AR10</f>
        <v>2781</v>
      </c>
      <c r="AS30" s="76">
        <f>+'Niv1Privé '!AS10</f>
        <v>45</v>
      </c>
    </row>
    <row r="31" spans="1:47" ht="24.75" customHeight="1" x14ac:dyDescent="0.3">
      <c r="A31" s="9" t="s">
        <v>352</v>
      </c>
      <c r="B31" s="73">
        <f>'Niv1Privé '!B42</f>
        <v>14785</v>
      </c>
      <c r="C31" s="73">
        <f>'Niv1Privé '!C42</f>
        <v>7411</v>
      </c>
      <c r="D31" s="73">
        <f>'Niv1Privé '!D42</f>
        <v>11454</v>
      </c>
      <c r="E31" s="73">
        <f>'Niv1Privé '!E42</f>
        <v>5892</v>
      </c>
      <c r="F31" s="73">
        <f>'Niv1Privé '!F42</f>
        <v>11019</v>
      </c>
      <c r="G31" s="73">
        <f>'Niv1Privé '!G42</f>
        <v>5632</v>
      </c>
      <c r="H31" s="73">
        <f>'Niv1Privé '!H42</f>
        <v>8790</v>
      </c>
      <c r="I31" s="73">
        <f>'Niv1Privé '!I42</f>
        <v>4509</v>
      </c>
      <c r="J31" s="73">
        <f>'Niv1Privé '!J42</f>
        <v>7432</v>
      </c>
      <c r="K31" s="73">
        <f>'Niv1Privé '!K42</f>
        <v>3971</v>
      </c>
      <c r="L31" s="62">
        <f t="shared" si="9"/>
        <v>53480</v>
      </c>
      <c r="M31" s="62">
        <f t="shared" si="9"/>
        <v>27415</v>
      </c>
      <c r="N31" s="9" t="s">
        <v>352</v>
      </c>
      <c r="O31" s="76">
        <f>+'Niv1Privé '!O42</f>
        <v>2216</v>
      </c>
      <c r="P31" s="76">
        <f>+'Niv1Privé '!P42</f>
        <v>975</v>
      </c>
      <c r="Q31" s="76">
        <f>+'Niv1Privé '!Q42</f>
        <v>1656</v>
      </c>
      <c r="R31" s="76">
        <f>+'Niv1Privé '!R42</f>
        <v>777</v>
      </c>
      <c r="S31" s="76">
        <f>+'Niv1Privé '!S42</f>
        <v>1939</v>
      </c>
      <c r="T31" s="76">
        <f>+'Niv1Privé '!T42</f>
        <v>922</v>
      </c>
      <c r="U31" s="76">
        <f>+'Niv1Privé '!U42</f>
        <v>1322</v>
      </c>
      <c r="V31" s="76">
        <f>+'Niv1Privé '!V42</f>
        <v>625</v>
      </c>
      <c r="W31" s="76">
        <f>+'Niv1Privé '!W42</f>
        <v>682</v>
      </c>
      <c r="X31" s="76">
        <f>+'Niv1Privé '!X42</f>
        <v>360</v>
      </c>
      <c r="Y31" s="62">
        <f t="shared" si="10"/>
        <v>7815</v>
      </c>
      <c r="Z31" s="62">
        <f t="shared" si="10"/>
        <v>3659</v>
      </c>
      <c r="AA31" s="9" t="s">
        <v>352</v>
      </c>
      <c r="AB31" s="76">
        <f>+'Niv1Privé '!AB42</f>
        <v>0</v>
      </c>
      <c r="AC31" s="76">
        <f>+'Niv1Privé '!AC42</f>
        <v>0</v>
      </c>
      <c r="AD31" s="76">
        <f>+'Niv1Privé '!AD42</f>
        <v>0</v>
      </c>
      <c r="AE31" s="76">
        <f>+'Niv1Privé '!AE42</f>
        <v>0</v>
      </c>
      <c r="AF31" s="76">
        <f>+'Niv1Privé '!AF42</f>
        <v>0</v>
      </c>
      <c r="AG31" s="76">
        <f>+'Niv1Privé '!AG42</f>
        <v>0</v>
      </c>
      <c r="AH31" s="76">
        <f>+'Niv1Privé '!AH42</f>
        <v>1442</v>
      </c>
      <c r="AI31" s="76">
        <f>+'Niv1Privé '!AI42</f>
        <v>1123</v>
      </c>
      <c r="AJ31" s="76">
        <f>+'Niv1Privé '!AJ42</f>
        <v>319</v>
      </c>
      <c r="AK31" s="76">
        <f>+'Niv1Privé '!AK42</f>
        <v>0</v>
      </c>
      <c r="AL31" s="76">
        <f>+'Niv1Privé '!AL42</f>
        <v>1</v>
      </c>
      <c r="AM31" s="76">
        <f>+'Niv1Privé '!AM42</f>
        <v>0</v>
      </c>
      <c r="AN31" s="76">
        <f>+'Niv1Privé '!AN42</f>
        <v>1283</v>
      </c>
      <c r="AO31" s="76">
        <f>+'Niv1Privé '!AO42</f>
        <v>1285</v>
      </c>
      <c r="AP31" s="76">
        <f>+'Niv1Privé '!AP42</f>
        <v>161</v>
      </c>
      <c r="AQ31" s="76">
        <f>+'Niv1Privé '!AQ42</f>
        <v>281</v>
      </c>
      <c r="AR31" s="76">
        <f>+'Niv1Privé '!AR42</f>
        <v>270</v>
      </c>
      <c r="AS31" s="76">
        <f>+'Niv1Privé '!AS42</f>
        <v>11</v>
      </c>
    </row>
    <row r="32" spans="1:47" ht="24.75" customHeight="1" x14ac:dyDescent="0.3">
      <c r="A32" s="9" t="s">
        <v>349</v>
      </c>
      <c r="B32" s="73">
        <f>'Niv1Privé '!B63</f>
        <v>36324</v>
      </c>
      <c r="C32" s="73">
        <f>'Niv1Privé '!C63</f>
        <v>17767</v>
      </c>
      <c r="D32" s="73">
        <f>'Niv1Privé '!D63</f>
        <v>20763</v>
      </c>
      <c r="E32" s="73">
        <f>'Niv1Privé '!E63</f>
        <v>10175</v>
      </c>
      <c r="F32" s="73">
        <f>'Niv1Privé '!F63</f>
        <v>16404</v>
      </c>
      <c r="G32" s="73">
        <f>'Niv1Privé '!G63</f>
        <v>8303</v>
      </c>
      <c r="H32" s="73">
        <f>'Niv1Privé '!H63</f>
        <v>11632</v>
      </c>
      <c r="I32" s="73">
        <f>'Niv1Privé '!I63</f>
        <v>5913</v>
      </c>
      <c r="J32" s="73">
        <f>'Niv1Privé '!J63</f>
        <v>9270</v>
      </c>
      <c r="K32" s="73">
        <f>'Niv1Privé '!K63</f>
        <v>4891</v>
      </c>
      <c r="L32" s="62">
        <f t="shared" si="9"/>
        <v>94393</v>
      </c>
      <c r="M32" s="62">
        <f t="shared" si="9"/>
        <v>47049</v>
      </c>
      <c r="N32" s="9" t="s">
        <v>349</v>
      </c>
      <c r="O32" s="76">
        <f>+'Niv1Privé '!O63</f>
        <v>6256</v>
      </c>
      <c r="P32" s="76">
        <f>+'Niv1Privé '!P63</f>
        <v>2915</v>
      </c>
      <c r="Q32" s="76">
        <f>+'Niv1Privé '!Q63</f>
        <v>3647</v>
      </c>
      <c r="R32" s="76">
        <f>+'Niv1Privé '!R63</f>
        <v>1617</v>
      </c>
      <c r="S32" s="76">
        <f>+'Niv1Privé '!S63</f>
        <v>3235</v>
      </c>
      <c r="T32" s="76">
        <f>+'Niv1Privé '!T63</f>
        <v>1536</v>
      </c>
      <c r="U32" s="76">
        <f>+'Niv1Privé '!U63</f>
        <v>1805</v>
      </c>
      <c r="V32" s="76">
        <f>+'Niv1Privé '!V63</f>
        <v>861</v>
      </c>
      <c r="W32" s="76">
        <f>+'Niv1Privé '!W63</f>
        <v>1575</v>
      </c>
      <c r="X32" s="76">
        <f>+'Niv1Privé '!X63</f>
        <v>822</v>
      </c>
      <c r="Y32" s="62">
        <f t="shared" si="10"/>
        <v>16518</v>
      </c>
      <c r="Z32" s="62">
        <f t="shared" si="10"/>
        <v>7751</v>
      </c>
      <c r="AA32" s="9" t="s">
        <v>349</v>
      </c>
      <c r="AB32" s="76">
        <f>+'Niv1Privé '!AB63</f>
        <v>0</v>
      </c>
      <c r="AC32" s="76">
        <f>+'Niv1Privé '!AC63</f>
        <v>0</v>
      </c>
      <c r="AD32" s="76">
        <f>+'Niv1Privé '!AD63</f>
        <v>0</v>
      </c>
      <c r="AE32" s="76">
        <f>+'Niv1Privé '!AE63</f>
        <v>0</v>
      </c>
      <c r="AF32" s="76">
        <f>+'Niv1Privé '!AF63</f>
        <v>0</v>
      </c>
      <c r="AG32" s="76">
        <f>+'Niv1Privé '!AG63</f>
        <v>0</v>
      </c>
      <c r="AH32" s="76">
        <f>+'Niv1Privé '!AH63</f>
        <v>2616</v>
      </c>
      <c r="AI32" s="76">
        <f>+'Niv1Privé '!AI63</f>
        <v>2287</v>
      </c>
      <c r="AJ32" s="76">
        <f>+'Niv1Privé '!AJ63</f>
        <v>329</v>
      </c>
      <c r="AK32" s="76">
        <f>+'Niv1Privé '!AK63</f>
        <v>0</v>
      </c>
      <c r="AL32" s="76">
        <f>+'Niv1Privé '!AL63</f>
        <v>1</v>
      </c>
      <c r="AM32" s="76">
        <f>+'Niv1Privé '!AM63</f>
        <v>0</v>
      </c>
      <c r="AN32" s="76">
        <f>+'Niv1Privé '!AN63</f>
        <v>2312</v>
      </c>
      <c r="AO32" s="76">
        <f>+'Niv1Privé '!AO63</f>
        <v>2313</v>
      </c>
      <c r="AP32" s="76">
        <f>+'Niv1Privé '!AP63</f>
        <v>151</v>
      </c>
      <c r="AQ32" s="76">
        <f>+'Niv1Privé '!AQ63</f>
        <v>867</v>
      </c>
      <c r="AR32" s="76">
        <f>+'Niv1Privé '!AR63</f>
        <v>818</v>
      </c>
      <c r="AS32" s="76">
        <f>+'Niv1Privé '!AS63</f>
        <v>49</v>
      </c>
    </row>
    <row r="33" spans="1:47" ht="24.75" customHeight="1" x14ac:dyDescent="0.3">
      <c r="A33" s="9" t="s">
        <v>350</v>
      </c>
      <c r="B33" s="73">
        <f>'Niv1Privé '!B98</f>
        <v>9951</v>
      </c>
      <c r="C33" s="73">
        <f>'Niv1Privé '!C98</f>
        <v>4917</v>
      </c>
      <c r="D33" s="73">
        <f>'Niv1Privé '!D98</f>
        <v>8505</v>
      </c>
      <c r="E33" s="73">
        <f>'Niv1Privé '!E98</f>
        <v>4162</v>
      </c>
      <c r="F33" s="73">
        <f>'Niv1Privé '!F98</f>
        <v>7764</v>
      </c>
      <c r="G33" s="73">
        <f>'Niv1Privé '!G98</f>
        <v>3866</v>
      </c>
      <c r="H33" s="73">
        <f>'Niv1Privé '!H98</f>
        <v>6467</v>
      </c>
      <c r="I33" s="73">
        <f>'Niv1Privé '!I98</f>
        <v>3346</v>
      </c>
      <c r="J33" s="73">
        <f>'Niv1Privé '!J98</f>
        <v>5588</v>
      </c>
      <c r="K33" s="73">
        <f>'Niv1Privé '!K98</f>
        <v>2882</v>
      </c>
      <c r="L33" s="62">
        <f t="shared" si="9"/>
        <v>38275</v>
      </c>
      <c r="M33" s="62">
        <f t="shared" si="9"/>
        <v>19173</v>
      </c>
      <c r="N33" s="9" t="s">
        <v>350</v>
      </c>
      <c r="O33" s="76">
        <f>+'Niv1Privé '!O98</f>
        <v>1158</v>
      </c>
      <c r="P33" s="76">
        <f>+'Niv1Privé '!P98</f>
        <v>469</v>
      </c>
      <c r="Q33" s="76">
        <f>+'Niv1Privé '!Q98</f>
        <v>1205</v>
      </c>
      <c r="R33" s="76">
        <f>+'Niv1Privé '!R98</f>
        <v>560</v>
      </c>
      <c r="S33" s="76">
        <f>+'Niv1Privé '!S98</f>
        <v>1229</v>
      </c>
      <c r="T33" s="76">
        <f>+'Niv1Privé '!T98</f>
        <v>560</v>
      </c>
      <c r="U33" s="76">
        <f>+'Niv1Privé '!U98</f>
        <v>931</v>
      </c>
      <c r="V33" s="76">
        <f>+'Niv1Privé '!V98</f>
        <v>476</v>
      </c>
      <c r="W33" s="76">
        <f>+'Niv1Privé '!W98</f>
        <v>678</v>
      </c>
      <c r="X33" s="76">
        <f>+'Niv1Privé '!X98</f>
        <v>345</v>
      </c>
      <c r="Y33" s="62">
        <f t="shared" si="10"/>
        <v>5201</v>
      </c>
      <c r="Z33" s="62">
        <f t="shared" si="10"/>
        <v>2410</v>
      </c>
      <c r="AA33" s="9" t="s">
        <v>350</v>
      </c>
      <c r="AB33" s="76">
        <f>+'Niv1Privé '!AB98</f>
        <v>0</v>
      </c>
      <c r="AC33" s="76">
        <f>+'Niv1Privé '!AC98</f>
        <v>0</v>
      </c>
      <c r="AD33" s="76">
        <f>+'Niv1Privé '!AD98</f>
        <v>0</v>
      </c>
      <c r="AE33" s="76">
        <f>+'Niv1Privé '!AE98</f>
        <v>0</v>
      </c>
      <c r="AF33" s="76">
        <f>+'Niv1Privé '!AF98</f>
        <v>0</v>
      </c>
      <c r="AG33" s="76">
        <f>+'Niv1Privé '!AG98</f>
        <v>0</v>
      </c>
      <c r="AH33" s="76">
        <f>+'Niv1Privé '!AH98</f>
        <v>1064</v>
      </c>
      <c r="AI33" s="76">
        <f>+'Niv1Privé '!AI98</f>
        <v>909</v>
      </c>
      <c r="AJ33" s="76">
        <f>+'Niv1Privé '!AJ98</f>
        <v>155</v>
      </c>
      <c r="AK33" s="76">
        <f>+'Niv1Privé '!AK98</f>
        <v>0</v>
      </c>
      <c r="AL33" s="76">
        <f>+'Niv1Privé '!AL98</f>
        <v>0</v>
      </c>
      <c r="AM33" s="76">
        <f>+'Niv1Privé '!AM98</f>
        <v>0</v>
      </c>
      <c r="AN33" s="76">
        <f>+'Niv1Privé '!AN98</f>
        <v>999</v>
      </c>
      <c r="AO33" s="76">
        <f>+'Niv1Privé '!AO98</f>
        <v>999</v>
      </c>
      <c r="AP33" s="76">
        <f>+'Niv1Privé '!AP98</f>
        <v>148</v>
      </c>
      <c r="AQ33" s="76">
        <f>+'Niv1Privé '!AQ98</f>
        <v>203</v>
      </c>
      <c r="AR33" s="76">
        <f>+'Niv1Privé '!AR98</f>
        <v>189</v>
      </c>
      <c r="AS33" s="76">
        <f>+'Niv1Privé '!AS98</f>
        <v>14</v>
      </c>
    </row>
    <row r="34" spans="1:47" ht="24.75" customHeight="1" x14ac:dyDescent="0.3">
      <c r="A34" s="9" t="s">
        <v>367</v>
      </c>
      <c r="B34" s="73">
        <f>'Niv1Privé '!B132</f>
        <v>11512</v>
      </c>
      <c r="C34" s="73">
        <f>'Niv1Privé '!C132</f>
        <v>5713</v>
      </c>
      <c r="D34" s="73">
        <f>'Niv1Privé '!D132</f>
        <v>9368</v>
      </c>
      <c r="E34" s="73">
        <f>'Niv1Privé '!E132</f>
        <v>4592</v>
      </c>
      <c r="F34" s="73">
        <f>'Niv1Privé '!F132</f>
        <v>9102</v>
      </c>
      <c r="G34" s="73">
        <f>'Niv1Privé '!G132</f>
        <v>4486</v>
      </c>
      <c r="H34" s="73">
        <f>'Niv1Privé '!H132</f>
        <v>7837</v>
      </c>
      <c r="I34" s="73">
        <f>'Niv1Privé '!I132</f>
        <v>3960</v>
      </c>
      <c r="J34" s="73">
        <f>'Niv1Privé '!J132</f>
        <v>6689</v>
      </c>
      <c r="K34" s="73">
        <f>'Niv1Privé '!K132</f>
        <v>3435</v>
      </c>
      <c r="L34" s="62">
        <f t="shared" si="9"/>
        <v>44508</v>
      </c>
      <c r="M34" s="62">
        <f t="shared" si="9"/>
        <v>22186</v>
      </c>
      <c r="N34" s="9" t="s">
        <v>367</v>
      </c>
      <c r="O34" s="76">
        <f>+'Niv1Privé '!O132</f>
        <v>1452</v>
      </c>
      <c r="P34" s="76">
        <f>+'Niv1Privé '!P132</f>
        <v>575</v>
      </c>
      <c r="Q34" s="76">
        <f>+'Niv1Privé '!Q132</f>
        <v>1200</v>
      </c>
      <c r="R34" s="76">
        <f>+'Niv1Privé '!R132</f>
        <v>512</v>
      </c>
      <c r="S34" s="76">
        <f>+'Niv1Privé '!S132</f>
        <v>1259</v>
      </c>
      <c r="T34" s="76">
        <f>+'Niv1Privé '!T132</f>
        <v>531</v>
      </c>
      <c r="U34" s="76">
        <f>+'Niv1Privé '!U132</f>
        <v>888</v>
      </c>
      <c r="V34" s="76">
        <f>+'Niv1Privé '!V132</f>
        <v>420</v>
      </c>
      <c r="W34" s="76">
        <f>+'Niv1Privé '!W132</f>
        <v>635</v>
      </c>
      <c r="X34" s="76">
        <f>+'Niv1Privé '!X132</f>
        <v>332</v>
      </c>
      <c r="Y34" s="62">
        <f t="shared" si="10"/>
        <v>5434</v>
      </c>
      <c r="Z34" s="62">
        <f t="shared" si="10"/>
        <v>2370</v>
      </c>
      <c r="AA34" s="9" t="s">
        <v>367</v>
      </c>
      <c r="AB34" s="76">
        <f>+'Niv1Privé '!AB132</f>
        <v>0</v>
      </c>
      <c r="AC34" s="76">
        <f>+'Niv1Privé '!AC132</f>
        <v>0</v>
      </c>
      <c r="AD34" s="76">
        <f>+'Niv1Privé '!AD132</f>
        <v>0</v>
      </c>
      <c r="AE34" s="76">
        <f>+'Niv1Privé '!AE132</f>
        <v>0</v>
      </c>
      <c r="AF34" s="76">
        <f>+'Niv1Privé '!AF132</f>
        <v>0</v>
      </c>
      <c r="AG34" s="76">
        <f>+'Niv1Privé '!AG132</f>
        <v>0</v>
      </c>
      <c r="AH34" s="76">
        <f>+'Niv1Privé '!AH132</f>
        <v>1358</v>
      </c>
      <c r="AI34" s="76">
        <f>+'Niv1Privé '!AI132</f>
        <v>1212</v>
      </c>
      <c r="AJ34" s="76">
        <f>+'Niv1Privé '!AJ132</f>
        <v>146</v>
      </c>
      <c r="AK34" s="76">
        <f>+'Niv1Privé '!AK132</f>
        <v>0</v>
      </c>
      <c r="AL34" s="76">
        <f>+'Niv1Privé '!AL132</f>
        <v>5</v>
      </c>
      <c r="AM34" s="76">
        <f>+'Niv1Privé '!AM132</f>
        <v>0</v>
      </c>
      <c r="AN34" s="76">
        <f>+'Niv1Privé '!AN132</f>
        <v>1292</v>
      </c>
      <c r="AO34" s="76">
        <f>+'Niv1Privé '!AO132</f>
        <v>1297</v>
      </c>
      <c r="AP34" s="76">
        <f>+'Niv1Privé '!AP132</f>
        <v>223</v>
      </c>
      <c r="AQ34" s="76">
        <f>+'Niv1Privé '!AQ132</f>
        <v>264</v>
      </c>
      <c r="AR34" s="76">
        <f>+'Niv1Privé '!AR132</f>
        <v>250</v>
      </c>
      <c r="AS34" s="76">
        <f>+'Niv1Privé '!AS132</f>
        <v>14</v>
      </c>
    </row>
    <row r="35" spans="1:47" ht="24.75" customHeight="1" x14ac:dyDescent="0.3">
      <c r="A35" s="9" t="s">
        <v>351</v>
      </c>
      <c r="B35" s="73">
        <f>'Niv1Privé '!B164</f>
        <v>22267</v>
      </c>
      <c r="C35" s="73">
        <f>'Niv1Privé '!C164</f>
        <v>10684</v>
      </c>
      <c r="D35" s="73">
        <f>'Niv1Privé '!D164</f>
        <v>11100</v>
      </c>
      <c r="E35" s="73">
        <f>'Niv1Privé '!E164</f>
        <v>5762</v>
      </c>
      <c r="F35" s="73">
        <f>'Niv1Privé '!F164</f>
        <v>8797</v>
      </c>
      <c r="G35" s="73">
        <f>'Niv1Privé '!G164</f>
        <v>4595</v>
      </c>
      <c r="H35" s="73">
        <f>'Niv1Privé '!H164</f>
        <v>5941</v>
      </c>
      <c r="I35" s="73">
        <f>'Niv1Privé '!I164</f>
        <v>3029</v>
      </c>
      <c r="J35" s="73">
        <f>'Niv1Privé '!J164</f>
        <v>4364</v>
      </c>
      <c r="K35" s="73">
        <f>'Niv1Privé '!K164</f>
        <v>2260</v>
      </c>
      <c r="L35" s="12">
        <f t="shared" si="9"/>
        <v>52469</v>
      </c>
      <c r="M35" s="62">
        <f t="shared" si="9"/>
        <v>26330</v>
      </c>
      <c r="N35" s="9" t="s">
        <v>351</v>
      </c>
      <c r="O35" s="73">
        <f>+'Niv1Privé '!O164</f>
        <v>4614</v>
      </c>
      <c r="P35" s="73">
        <f>+'Niv1Privé '!P164</f>
        <v>2241</v>
      </c>
      <c r="Q35" s="73">
        <f>+'Niv1Privé '!Q164</f>
        <v>1699</v>
      </c>
      <c r="R35" s="73">
        <f>+'Niv1Privé '!R164</f>
        <v>805</v>
      </c>
      <c r="S35" s="73">
        <f>+'Niv1Privé '!S164</f>
        <v>1186</v>
      </c>
      <c r="T35" s="73">
        <f>+'Niv1Privé '!T164</f>
        <v>589</v>
      </c>
      <c r="U35" s="73">
        <f>+'Niv1Privé '!U164</f>
        <v>670</v>
      </c>
      <c r="V35" s="73">
        <f>+'Niv1Privé '!V164</f>
        <v>345</v>
      </c>
      <c r="W35" s="73">
        <f>+'Niv1Privé '!W164</f>
        <v>279</v>
      </c>
      <c r="X35" s="73">
        <f>+'Niv1Privé '!X164</f>
        <v>146</v>
      </c>
      <c r="Y35" s="12">
        <f t="shared" si="10"/>
        <v>8448</v>
      </c>
      <c r="Z35" s="12">
        <f t="shared" si="10"/>
        <v>4126</v>
      </c>
      <c r="AA35" s="9" t="s">
        <v>351</v>
      </c>
      <c r="AB35" s="73">
        <f>+'Niv1Privé '!AB164</f>
        <v>0</v>
      </c>
      <c r="AC35" s="73">
        <f>+'Niv1Privé '!AC164</f>
        <v>0</v>
      </c>
      <c r="AD35" s="73">
        <f>+'Niv1Privé '!AD164</f>
        <v>0</v>
      </c>
      <c r="AE35" s="73">
        <f>+'Niv1Privé '!AE164</f>
        <v>0</v>
      </c>
      <c r="AF35" s="73">
        <f>+'Niv1Privé '!AF164</f>
        <v>0</v>
      </c>
      <c r="AG35" s="73">
        <f>+'Niv1Privé '!AG164</f>
        <v>0</v>
      </c>
      <c r="AH35" s="73">
        <f>+'Niv1Privé '!AH164</f>
        <v>1408</v>
      </c>
      <c r="AI35" s="73">
        <f>+'Niv1Privé '!AI164</f>
        <v>1269</v>
      </c>
      <c r="AJ35" s="73">
        <f>+'Niv1Privé '!AJ164</f>
        <v>139</v>
      </c>
      <c r="AK35" s="73">
        <f>+'Niv1Privé '!AK164</f>
        <v>0</v>
      </c>
      <c r="AL35" s="73">
        <f>+'Niv1Privé '!AL164</f>
        <v>0</v>
      </c>
      <c r="AM35" s="73">
        <f>+'Niv1Privé '!AM164</f>
        <v>1</v>
      </c>
      <c r="AN35" s="73">
        <f>+'Niv1Privé '!AN164</f>
        <v>1350</v>
      </c>
      <c r="AO35" s="73">
        <f>+'Niv1Privé '!AO164</f>
        <v>1353</v>
      </c>
      <c r="AP35" s="73">
        <f>+'Niv1Privé '!AP164</f>
        <v>164</v>
      </c>
      <c r="AQ35" s="73">
        <f>+'Niv1Privé '!AQ164</f>
        <v>529</v>
      </c>
      <c r="AR35" s="73">
        <f>+'Niv1Privé '!AR164</f>
        <v>430</v>
      </c>
      <c r="AS35" s="73">
        <f>+'Niv1Privé '!AS164</f>
        <v>99</v>
      </c>
    </row>
    <row r="36" spans="1:47" ht="11.25" customHeight="1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14"/>
      <c r="Z36" s="14"/>
      <c r="AA36" s="14"/>
      <c r="AB36" s="75"/>
      <c r="AC36" s="14"/>
      <c r="AD36" s="14"/>
      <c r="AE36" s="14"/>
      <c r="AF36" s="14"/>
      <c r="AG36" s="46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</row>
    <row r="37" spans="1:47" ht="11.25" customHeigh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5"/>
      <c r="Z37" s="15"/>
      <c r="AA37" s="15"/>
      <c r="AB37" s="47"/>
      <c r="AC37" s="84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7" ht="17.25" customHeight="1" x14ac:dyDescent="0.25">
      <c r="A38" s="1" t="s">
        <v>283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 t="s">
        <v>243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 t="s">
        <v>558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7" ht="17.25" customHeight="1" x14ac:dyDescent="0.25">
      <c r="A39" s="1" t="s">
        <v>244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 t="s">
        <v>245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277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7" ht="17.25" customHeight="1" x14ac:dyDescent="0.25">
      <c r="A40" s="1" t="s">
        <v>150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 t="s">
        <v>150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 t="s">
        <v>150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7" ht="15.75" customHeight="1" x14ac:dyDescent="0.25">
      <c r="B41" s="28"/>
      <c r="C41" s="28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7" ht="20.25" customHeight="1" x14ac:dyDescent="0.25">
      <c r="A42" s="2" t="s">
        <v>347</v>
      </c>
      <c r="J42" s="15"/>
      <c r="K42" s="15"/>
      <c r="L42" s="470" t="s">
        <v>383</v>
      </c>
      <c r="M42" s="470"/>
      <c r="N42" s="2" t="s">
        <v>347</v>
      </c>
      <c r="W42" s="15"/>
      <c r="X42" s="1"/>
      <c r="Y42" s="470" t="s">
        <v>383</v>
      </c>
      <c r="Z42" s="470"/>
      <c r="AA42" s="2" t="s">
        <v>347</v>
      </c>
      <c r="AK42" s="61"/>
      <c r="AO42" s="1"/>
      <c r="AP42" s="1" t="s">
        <v>383</v>
      </c>
      <c r="AQ42" s="1"/>
    </row>
    <row r="43" spans="1:47" ht="20.25" customHeight="1" x14ac:dyDescent="0.25">
      <c r="J43" s="1"/>
      <c r="K43" s="1"/>
      <c r="W43" s="1"/>
      <c r="X43" s="1"/>
    </row>
    <row r="44" spans="1:47" ht="18.75" customHeight="1" x14ac:dyDescent="0.25">
      <c r="A44" s="314"/>
      <c r="B44" s="312" t="s">
        <v>325</v>
      </c>
      <c r="C44" s="313"/>
      <c r="D44" s="312" t="s">
        <v>326</v>
      </c>
      <c r="E44" s="313"/>
      <c r="F44" s="312" t="s">
        <v>327</v>
      </c>
      <c r="G44" s="313"/>
      <c r="H44" s="312" t="s">
        <v>328</v>
      </c>
      <c r="I44" s="313"/>
      <c r="J44" s="312" t="s">
        <v>329</v>
      </c>
      <c r="K44" s="313"/>
      <c r="L44" s="312" t="s">
        <v>157</v>
      </c>
      <c r="M44" s="313"/>
      <c r="N44" s="314"/>
      <c r="O44" s="312" t="s">
        <v>325</v>
      </c>
      <c r="P44" s="313"/>
      <c r="Q44" s="312" t="s">
        <v>326</v>
      </c>
      <c r="R44" s="313"/>
      <c r="S44" s="312" t="s">
        <v>327</v>
      </c>
      <c r="T44" s="313"/>
      <c r="U44" s="312" t="s">
        <v>328</v>
      </c>
      <c r="V44" s="313"/>
      <c r="W44" s="312" t="s">
        <v>329</v>
      </c>
      <c r="X44" s="313"/>
      <c r="Y44" s="312" t="s">
        <v>157</v>
      </c>
      <c r="Z44" s="313"/>
      <c r="AA44" s="317"/>
      <c r="AB44" s="382"/>
      <c r="AC44" s="383"/>
      <c r="AD44" s="383"/>
      <c r="AE44" s="383"/>
      <c r="AF44" s="383"/>
      <c r="AG44" s="382" t="s">
        <v>171</v>
      </c>
      <c r="AH44" s="306" t="s">
        <v>7</v>
      </c>
      <c r="AI44" s="355"/>
      <c r="AJ44" s="118"/>
      <c r="AK44" s="306" t="s">
        <v>527</v>
      </c>
      <c r="AL44" s="360"/>
      <c r="AM44" s="118"/>
      <c r="AN44" s="247"/>
      <c r="AO44" s="117"/>
      <c r="AP44" s="361" t="s">
        <v>528</v>
      </c>
      <c r="AQ44" s="306" t="s">
        <v>529</v>
      </c>
      <c r="AR44" s="355"/>
      <c r="AS44" s="362">
        <v>0</v>
      </c>
    </row>
    <row r="45" spans="1:47" ht="24" customHeight="1" x14ac:dyDescent="0.25">
      <c r="A45" s="309" t="s">
        <v>378</v>
      </c>
      <c r="B45" s="310" t="s">
        <v>375</v>
      </c>
      <c r="C45" s="310" t="s">
        <v>330</v>
      </c>
      <c r="D45" s="310" t="s">
        <v>375</v>
      </c>
      <c r="E45" s="310" t="s">
        <v>330</v>
      </c>
      <c r="F45" s="310" t="s">
        <v>375</v>
      </c>
      <c r="G45" s="310" t="s">
        <v>330</v>
      </c>
      <c r="H45" s="310" t="s">
        <v>375</v>
      </c>
      <c r="I45" s="310" t="s">
        <v>330</v>
      </c>
      <c r="J45" s="310" t="s">
        <v>375</v>
      </c>
      <c r="K45" s="310" t="s">
        <v>330</v>
      </c>
      <c r="L45" s="310" t="s">
        <v>375</v>
      </c>
      <c r="M45" s="310" t="s">
        <v>330</v>
      </c>
      <c r="N45" s="309" t="s">
        <v>378</v>
      </c>
      <c r="O45" s="310" t="s">
        <v>375</v>
      </c>
      <c r="P45" s="310" t="s">
        <v>330</v>
      </c>
      <c r="Q45" s="310" t="s">
        <v>375</v>
      </c>
      <c r="R45" s="310" t="s">
        <v>330</v>
      </c>
      <c r="S45" s="310" t="s">
        <v>375</v>
      </c>
      <c r="T45" s="310" t="s">
        <v>330</v>
      </c>
      <c r="U45" s="310" t="s">
        <v>375</v>
      </c>
      <c r="V45" s="310" t="s">
        <v>330</v>
      </c>
      <c r="W45" s="310" t="s">
        <v>375</v>
      </c>
      <c r="X45" s="310" t="s">
        <v>330</v>
      </c>
      <c r="Y45" s="310" t="s">
        <v>375</v>
      </c>
      <c r="Z45" s="310" t="s">
        <v>330</v>
      </c>
      <c r="AA45" s="316" t="s">
        <v>378</v>
      </c>
      <c r="AB45" s="248" t="s">
        <v>530</v>
      </c>
      <c r="AC45" s="248" t="s">
        <v>531</v>
      </c>
      <c r="AD45" s="248" t="s">
        <v>532</v>
      </c>
      <c r="AE45" s="248" t="s">
        <v>533</v>
      </c>
      <c r="AF45" s="248" t="s">
        <v>534</v>
      </c>
      <c r="AG45" s="315" t="s">
        <v>324</v>
      </c>
      <c r="AH45" s="315" t="s">
        <v>535</v>
      </c>
      <c r="AI45" s="364" t="s">
        <v>536</v>
      </c>
      <c r="AJ45" s="364" t="s">
        <v>537</v>
      </c>
      <c r="AK45" s="365" t="s">
        <v>538</v>
      </c>
      <c r="AL45" s="253" t="s">
        <v>539</v>
      </c>
      <c r="AM45" s="253" t="s">
        <v>346</v>
      </c>
      <c r="AN45" s="253" t="s">
        <v>8</v>
      </c>
      <c r="AO45" s="366" t="s">
        <v>541</v>
      </c>
      <c r="AP45" s="367" t="s">
        <v>158</v>
      </c>
      <c r="AQ45" s="368" t="s">
        <v>175</v>
      </c>
      <c r="AR45" s="307" t="s">
        <v>170</v>
      </c>
      <c r="AS45" s="368" t="s">
        <v>176</v>
      </c>
    </row>
    <row r="46" spans="1:47" ht="19.5" customHeight="1" x14ac:dyDescent="0.3">
      <c r="A46" s="11" t="s">
        <v>332</v>
      </c>
      <c r="B46" s="62">
        <f t="shared" ref="B46:K46" si="11">SUM(B48:B53)</f>
        <v>1385424</v>
      </c>
      <c r="C46" s="62">
        <f t="shared" si="11"/>
        <v>673600</v>
      </c>
      <c r="D46" s="62">
        <f t="shared" si="11"/>
        <v>737558</v>
      </c>
      <c r="E46" s="62">
        <f t="shared" si="11"/>
        <v>356604</v>
      </c>
      <c r="F46" s="62">
        <f t="shared" si="11"/>
        <v>581266</v>
      </c>
      <c r="G46" s="62">
        <f t="shared" si="11"/>
        <v>285370</v>
      </c>
      <c r="H46" s="62">
        <f t="shared" si="11"/>
        <v>382461</v>
      </c>
      <c r="I46" s="62">
        <f t="shared" si="11"/>
        <v>190745</v>
      </c>
      <c r="J46" s="62">
        <f t="shared" si="11"/>
        <v>279753</v>
      </c>
      <c r="K46" s="62">
        <f t="shared" si="11"/>
        <v>141512</v>
      </c>
      <c r="L46" s="62">
        <f>SUM(L48:L53)</f>
        <v>3366462</v>
      </c>
      <c r="M46" s="62">
        <f>SUM(M48:M53)</f>
        <v>1647831</v>
      </c>
      <c r="N46" s="11" t="s">
        <v>332</v>
      </c>
      <c r="O46" s="62">
        <f t="shared" ref="O46:X46" si="12">SUM(O48:O53)</f>
        <v>488854</v>
      </c>
      <c r="P46" s="62">
        <f t="shared" si="12"/>
        <v>231429</v>
      </c>
      <c r="Q46" s="62">
        <f t="shared" si="12"/>
        <v>192634</v>
      </c>
      <c r="R46" s="62">
        <f t="shared" si="12"/>
        <v>87363</v>
      </c>
      <c r="S46" s="62">
        <f t="shared" si="12"/>
        <v>171664</v>
      </c>
      <c r="T46" s="62">
        <f t="shared" si="12"/>
        <v>81725</v>
      </c>
      <c r="U46" s="62">
        <f t="shared" si="12"/>
        <v>88540</v>
      </c>
      <c r="V46" s="62">
        <f t="shared" si="12"/>
        <v>43402</v>
      </c>
      <c r="W46" s="62">
        <f t="shared" si="12"/>
        <v>67030</v>
      </c>
      <c r="X46" s="62">
        <f t="shared" si="12"/>
        <v>33607</v>
      </c>
      <c r="Y46" s="62">
        <f>SUM(Y48:Y53)</f>
        <v>1008722</v>
      </c>
      <c r="Z46" s="62">
        <f>SUM(Z48:Z53)</f>
        <v>477526</v>
      </c>
      <c r="AA46" s="11" t="s">
        <v>332</v>
      </c>
      <c r="AB46" s="331">
        <f t="shared" ref="AB46:AQ46" si="13">SUM(AB48:AB53)</f>
        <v>0</v>
      </c>
      <c r="AC46" s="331">
        <f t="shared" si="13"/>
        <v>0</v>
      </c>
      <c r="AD46" s="331">
        <f t="shared" si="13"/>
        <v>0</v>
      </c>
      <c r="AE46" s="331">
        <f t="shared" si="13"/>
        <v>0</v>
      </c>
      <c r="AF46" s="331">
        <f t="shared" si="13"/>
        <v>0</v>
      </c>
      <c r="AG46" s="331">
        <f t="shared" si="13"/>
        <v>0</v>
      </c>
      <c r="AH46" s="331">
        <f t="shared" si="13"/>
        <v>61521</v>
      </c>
      <c r="AI46" s="331">
        <f t="shared" si="13"/>
        <v>55224</v>
      </c>
      <c r="AJ46" s="331">
        <f t="shared" si="13"/>
        <v>6297</v>
      </c>
      <c r="AK46" s="331">
        <f>SUM(AK48:AK53)</f>
        <v>29699</v>
      </c>
      <c r="AL46" s="331">
        <f t="shared" si="13"/>
        <v>13036</v>
      </c>
      <c r="AM46" s="331">
        <f t="shared" si="13"/>
        <v>4350</v>
      </c>
      <c r="AN46" s="338">
        <f t="shared" si="13"/>
        <v>17240</v>
      </c>
      <c r="AO46" s="331">
        <f t="shared" si="13"/>
        <v>64265</v>
      </c>
      <c r="AP46" s="331">
        <f t="shared" si="13"/>
        <v>4065</v>
      </c>
      <c r="AQ46" s="331">
        <f t="shared" si="13"/>
        <v>21604</v>
      </c>
      <c r="AR46" s="331">
        <f>SUM(AR48:AR53)</f>
        <v>20150</v>
      </c>
      <c r="AS46" s="331">
        <f>SUM(AS48:AS53)</f>
        <v>1454</v>
      </c>
    </row>
    <row r="47" spans="1:47" ht="13" x14ac:dyDescent="0.3">
      <c r="A47" s="9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62"/>
      <c r="M47" s="62"/>
      <c r="N47" s="9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62"/>
      <c r="Z47" s="62"/>
      <c r="AA47" s="9"/>
      <c r="AB47" s="54"/>
      <c r="AC47" s="13"/>
      <c r="AD47" s="54"/>
      <c r="AE47" s="13"/>
      <c r="AF47" s="54"/>
      <c r="AG47" s="13"/>
      <c r="AH47" s="13"/>
      <c r="AI47" s="13"/>
      <c r="AJ47" s="13"/>
      <c r="AK47" s="13"/>
      <c r="AL47" s="13"/>
      <c r="AM47" s="13"/>
      <c r="AN47" s="54"/>
      <c r="AO47" s="13"/>
      <c r="AP47" s="58"/>
      <c r="AQ47" s="13"/>
      <c r="AR47" s="58"/>
      <c r="AS47" s="13"/>
    </row>
    <row r="48" spans="1:47" ht="21" customHeight="1" x14ac:dyDescent="0.3">
      <c r="A48" s="9" t="s">
        <v>348</v>
      </c>
      <c r="B48" s="58">
        <f t="shared" ref="B48:K48" si="14">B30+B12</f>
        <v>313228</v>
      </c>
      <c r="C48" s="58">
        <f t="shared" si="14"/>
        <v>149452</v>
      </c>
      <c r="D48" s="58">
        <f t="shared" si="14"/>
        <v>219918</v>
      </c>
      <c r="E48" s="58">
        <f t="shared" si="14"/>
        <v>104858</v>
      </c>
      <c r="F48" s="58">
        <f t="shared" si="14"/>
        <v>197615</v>
      </c>
      <c r="G48" s="58">
        <f t="shared" si="14"/>
        <v>95778</v>
      </c>
      <c r="H48" s="58">
        <f t="shared" si="14"/>
        <v>149132</v>
      </c>
      <c r="I48" s="58">
        <f t="shared" si="14"/>
        <v>73808</v>
      </c>
      <c r="J48" s="58">
        <f t="shared" si="14"/>
        <v>109626</v>
      </c>
      <c r="K48" s="58">
        <f t="shared" si="14"/>
        <v>55776</v>
      </c>
      <c r="L48" s="62">
        <f t="shared" ref="L48:M53" si="15">+B48+D48++F48+H48+J48</f>
        <v>989519</v>
      </c>
      <c r="M48" s="62">
        <f t="shared" si="15"/>
        <v>479672</v>
      </c>
      <c r="N48" s="9" t="s">
        <v>348</v>
      </c>
      <c r="O48" s="58">
        <f t="shared" ref="O48:X48" si="16">O30+O12</f>
        <v>83110</v>
      </c>
      <c r="P48" s="58">
        <f t="shared" si="16"/>
        <v>37404</v>
      </c>
      <c r="Q48" s="58">
        <f t="shared" si="16"/>
        <v>52154</v>
      </c>
      <c r="R48" s="58">
        <f t="shared" si="16"/>
        <v>22369</v>
      </c>
      <c r="S48" s="58">
        <f t="shared" si="16"/>
        <v>53566</v>
      </c>
      <c r="T48" s="58">
        <f t="shared" si="16"/>
        <v>24610</v>
      </c>
      <c r="U48" s="58">
        <f t="shared" si="16"/>
        <v>34372</v>
      </c>
      <c r="V48" s="58">
        <f t="shared" si="16"/>
        <v>16642</v>
      </c>
      <c r="W48" s="58">
        <f t="shared" si="16"/>
        <v>24178</v>
      </c>
      <c r="X48" s="58">
        <f t="shared" si="16"/>
        <v>12488</v>
      </c>
      <c r="Y48" s="62">
        <f t="shared" ref="Y48:Z53" si="17">+O48+Q48++S48+U48+W48</f>
        <v>247380</v>
      </c>
      <c r="Z48" s="62">
        <f t="shared" si="17"/>
        <v>113513</v>
      </c>
      <c r="AA48" s="9" t="s">
        <v>348</v>
      </c>
      <c r="AB48" s="58">
        <f t="shared" ref="AB48:AS48" si="18">AB30+AB12</f>
        <v>0</v>
      </c>
      <c r="AC48" s="58">
        <f t="shared" si="18"/>
        <v>0</v>
      </c>
      <c r="AD48" s="58">
        <f t="shared" si="18"/>
        <v>0</v>
      </c>
      <c r="AE48" s="58">
        <f t="shared" si="18"/>
        <v>0</v>
      </c>
      <c r="AF48" s="58">
        <f t="shared" si="18"/>
        <v>0</v>
      </c>
      <c r="AG48" s="58">
        <f t="shared" si="18"/>
        <v>0</v>
      </c>
      <c r="AH48" s="58">
        <f t="shared" si="18"/>
        <v>20544</v>
      </c>
      <c r="AI48" s="58">
        <f t="shared" si="18"/>
        <v>18802</v>
      </c>
      <c r="AJ48" s="58">
        <f t="shared" si="18"/>
        <v>1742</v>
      </c>
      <c r="AK48" s="58">
        <f t="shared" si="18"/>
        <v>7264</v>
      </c>
      <c r="AL48" s="58">
        <f t="shared" si="18"/>
        <v>3886</v>
      </c>
      <c r="AM48" s="58">
        <f t="shared" si="18"/>
        <v>31</v>
      </c>
      <c r="AN48" s="58">
        <f t="shared" si="18"/>
        <v>9751</v>
      </c>
      <c r="AO48" s="58">
        <f t="shared" si="18"/>
        <v>20932</v>
      </c>
      <c r="AP48" s="58">
        <f t="shared" si="18"/>
        <v>1977</v>
      </c>
      <c r="AQ48" s="58">
        <f t="shared" si="18"/>
        <v>5920</v>
      </c>
      <c r="AR48" s="58">
        <f t="shared" si="18"/>
        <v>5787</v>
      </c>
      <c r="AS48" s="58">
        <f t="shared" si="18"/>
        <v>133</v>
      </c>
      <c r="AU48" s="339"/>
    </row>
    <row r="49" spans="1:47" ht="22.5" customHeight="1" x14ac:dyDescent="0.3">
      <c r="A49" s="9" t="s">
        <v>352</v>
      </c>
      <c r="B49" s="58">
        <f t="shared" ref="B49:K49" si="19">B31+B13</f>
        <v>107690</v>
      </c>
      <c r="C49" s="58">
        <f t="shared" si="19"/>
        <v>52539</v>
      </c>
      <c r="D49" s="58">
        <f t="shared" si="19"/>
        <v>62808</v>
      </c>
      <c r="E49" s="58">
        <f t="shared" si="19"/>
        <v>30825</v>
      </c>
      <c r="F49" s="58">
        <f t="shared" si="19"/>
        <v>53616</v>
      </c>
      <c r="G49" s="58">
        <f t="shared" si="19"/>
        <v>26676</v>
      </c>
      <c r="H49" s="58">
        <f t="shared" si="19"/>
        <v>34672</v>
      </c>
      <c r="I49" s="58">
        <f t="shared" si="19"/>
        <v>17529</v>
      </c>
      <c r="J49" s="58">
        <f t="shared" si="19"/>
        <v>25324</v>
      </c>
      <c r="K49" s="58">
        <f t="shared" si="19"/>
        <v>13098</v>
      </c>
      <c r="L49" s="62">
        <f t="shared" si="15"/>
        <v>284110</v>
      </c>
      <c r="M49" s="62">
        <f t="shared" si="15"/>
        <v>140667</v>
      </c>
      <c r="N49" s="9" t="s">
        <v>352</v>
      </c>
      <c r="O49" s="58">
        <f t="shared" ref="O49:X49" si="20">O31+O13</f>
        <v>41199</v>
      </c>
      <c r="P49" s="58">
        <f t="shared" si="20"/>
        <v>19261</v>
      </c>
      <c r="Q49" s="58">
        <f t="shared" si="20"/>
        <v>17678</v>
      </c>
      <c r="R49" s="58">
        <f t="shared" si="20"/>
        <v>8043</v>
      </c>
      <c r="S49" s="58">
        <f t="shared" si="20"/>
        <v>16587</v>
      </c>
      <c r="T49" s="58">
        <f t="shared" si="20"/>
        <v>7921</v>
      </c>
      <c r="U49" s="58">
        <f t="shared" si="20"/>
        <v>8149</v>
      </c>
      <c r="V49" s="58">
        <f t="shared" si="20"/>
        <v>3971</v>
      </c>
      <c r="W49" s="58">
        <f t="shared" si="20"/>
        <v>4543</v>
      </c>
      <c r="X49" s="58">
        <f t="shared" si="20"/>
        <v>2313</v>
      </c>
      <c r="Y49" s="62">
        <f t="shared" si="17"/>
        <v>88156</v>
      </c>
      <c r="Z49" s="62">
        <f t="shared" si="17"/>
        <v>41509</v>
      </c>
      <c r="AA49" s="9" t="s">
        <v>352</v>
      </c>
      <c r="AB49" s="58">
        <f t="shared" ref="AB49:AS49" si="21">AB31+AB13</f>
        <v>0</v>
      </c>
      <c r="AC49" s="58">
        <f t="shared" si="21"/>
        <v>0</v>
      </c>
      <c r="AD49" s="58">
        <f t="shared" si="21"/>
        <v>0</v>
      </c>
      <c r="AE49" s="58">
        <f t="shared" si="21"/>
        <v>0</v>
      </c>
      <c r="AF49" s="58">
        <f t="shared" si="21"/>
        <v>0</v>
      </c>
      <c r="AG49" s="58">
        <f t="shared" si="21"/>
        <v>0</v>
      </c>
      <c r="AH49" s="58">
        <f t="shared" si="21"/>
        <v>4622</v>
      </c>
      <c r="AI49" s="58">
        <f t="shared" si="21"/>
        <v>3954</v>
      </c>
      <c r="AJ49" s="58">
        <f t="shared" si="21"/>
        <v>668</v>
      </c>
      <c r="AK49" s="58">
        <f t="shared" si="21"/>
        <v>1846</v>
      </c>
      <c r="AL49" s="58">
        <f t="shared" si="21"/>
        <v>1333</v>
      </c>
      <c r="AM49" s="58">
        <f t="shared" si="21"/>
        <v>10</v>
      </c>
      <c r="AN49" s="58">
        <f t="shared" si="21"/>
        <v>1360</v>
      </c>
      <c r="AO49" s="58">
        <f t="shared" si="21"/>
        <v>4550</v>
      </c>
      <c r="AP49" s="58">
        <f t="shared" si="21"/>
        <v>278</v>
      </c>
      <c r="AQ49" s="58">
        <f t="shared" si="21"/>
        <v>1587</v>
      </c>
      <c r="AR49" s="58">
        <f t="shared" si="21"/>
        <v>1480</v>
      </c>
      <c r="AS49" s="58">
        <f t="shared" si="21"/>
        <v>107</v>
      </c>
      <c r="AU49" s="339"/>
    </row>
    <row r="50" spans="1:47" ht="22.5" customHeight="1" x14ac:dyDescent="0.3">
      <c r="A50" s="26" t="s">
        <v>349</v>
      </c>
      <c r="B50" s="58">
        <f t="shared" ref="B50:K50" si="22">B32+B14</f>
        <v>357360</v>
      </c>
      <c r="C50" s="58">
        <f t="shared" si="22"/>
        <v>172309</v>
      </c>
      <c r="D50" s="58">
        <f t="shared" si="22"/>
        <v>163621</v>
      </c>
      <c r="E50" s="58">
        <f t="shared" si="22"/>
        <v>77622</v>
      </c>
      <c r="F50" s="58">
        <f t="shared" si="22"/>
        <v>112349</v>
      </c>
      <c r="G50" s="58">
        <f t="shared" si="22"/>
        <v>53963</v>
      </c>
      <c r="H50" s="58">
        <f t="shared" si="22"/>
        <v>67068</v>
      </c>
      <c r="I50" s="58">
        <f t="shared" si="22"/>
        <v>32871</v>
      </c>
      <c r="J50" s="108">
        <f t="shared" si="22"/>
        <v>51268</v>
      </c>
      <c r="K50" s="108">
        <f t="shared" si="22"/>
        <v>25539</v>
      </c>
      <c r="L50" s="62">
        <f t="shared" si="15"/>
        <v>751666</v>
      </c>
      <c r="M50" s="62">
        <f t="shared" si="15"/>
        <v>362304</v>
      </c>
      <c r="N50" s="9" t="s">
        <v>349</v>
      </c>
      <c r="O50" s="58">
        <f t="shared" ref="O50:X50" si="23">O32+O14</f>
        <v>126219</v>
      </c>
      <c r="P50" s="58">
        <f t="shared" si="23"/>
        <v>59946</v>
      </c>
      <c r="Q50" s="58">
        <f t="shared" si="23"/>
        <v>42415</v>
      </c>
      <c r="R50" s="58">
        <f t="shared" si="23"/>
        <v>19211</v>
      </c>
      <c r="S50" s="58">
        <f t="shared" si="23"/>
        <v>35195</v>
      </c>
      <c r="T50" s="58">
        <f t="shared" si="23"/>
        <v>16535</v>
      </c>
      <c r="U50" s="58">
        <f t="shared" si="23"/>
        <v>15586</v>
      </c>
      <c r="V50" s="58">
        <f t="shared" si="23"/>
        <v>7445</v>
      </c>
      <c r="W50" s="58">
        <f t="shared" si="23"/>
        <v>14216</v>
      </c>
      <c r="X50" s="58">
        <f t="shared" si="23"/>
        <v>6931</v>
      </c>
      <c r="Y50" s="62">
        <f t="shared" si="17"/>
        <v>233631</v>
      </c>
      <c r="Z50" s="62">
        <f t="shared" si="17"/>
        <v>110068</v>
      </c>
      <c r="AA50" s="26" t="s">
        <v>349</v>
      </c>
      <c r="AB50" s="58">
        <f t="shared" ref="AB50:AS50" si="24">AB32+AB14</f>
        <v>0</v>
      </c>
      <c r="AC50" s="58">
        <f t="shared" si="24"/>
        <v>0</v>
      </c>
      <c r="AD50" s="58">
        <f t="shared" si="24"/>
        <v>0</v>
      </c>
      <c r="AE50" s="58">
        <f t="shared" si="24"/>
        <v>0</v>
      </c>
      <c r="AF50" s="58">
        <f t="shared" si="24"/>
        <v>0</v>
      </c>
      <c r="AG50" s="58">
        <f t="shared" si="24"/>
        <v>0</v>
      </c>
      <c r="AH50" s="58">
        <f t="shared" si="24"/>
        <v>14703</v>
      </c>
      <c r="AI50" s="58">
        <f t="shared" si="24"/>
        <v>13152</v>
      </c>
      <c r="AJ50" s="58">
        <f t="shared" si="24"/>
        <v>1551</v>
      </c>
      <c r="AK50" s="58">
        <f t="shared" si="24"/>
        <v>7804</v>
      </c>
      <c r="AL50" s="58">
        <f t="shared" si="24"/>
        <v>2058</v>
      </c>
      <c r="AM50" s="58">
        <f t="shared" si="24"/>
        <v>2661</v>
      </c>
      <c r="AN50" s="58">
        <f t="shared" si="24"/>
        <v>2332</v>
      </c>
      <c r="AO50" s="58">
        <f t="shared" si="24"/>
        <v>14855</v>
      </c>
      <c r="AP50" s="58">
        <f t="shared" si="24"/>
        <v>513</v>
      </c>
      <c r="AQ50" s="58">
        <f t="shared" si="24"/>
        <v>5353</v>
      </c>
      <c r="AR50" s="58">
        <f t="shared" si="24"/>
        <v>4989</v>
      </c>
      <c r="AS50" s="58">
        <f t="shared" si="24"/>
        <v>364</v>
      </c>
      <c r="AU50" s="339"/>
    </row>
    <row r="51" spans="1:47" ht="22.5" customHeight="1" x14ac:dyDescent="0.3">
      <c r="A51" s="9" t="s">
        <v>350</v>
      </c>
      <c r="B51" s="58">
        <f t="shared" ref="B51:K51" si="25">B33+B15</f>
        <v>161072</v>
      </c>
      <c r="C51" s="58">
        <f t="shared" si="25"/>
        <v>79346</v>
      </c>
      <c r="D51" s="58">
        <f t="shared" si="25"/>
        <v>87420</v>
      </c>
      <c r="E51" s="58">
        <f t="shared" si="25"/>
        <v>42323</v>
      </c>
      <c r="F51" s="58">
        <f t="shared" si="25"/>
        <v>67104</v>
      </c>
      <c r="G51" s="58">
        <f t="shared" si="25"/>
        <v>32796</v>
      </c>
      <c r="H51" s="58">
        <f t="shared" si="25"/>
        <v>41203</v>
      </c>
      <c r="I51" s="58">
        <f t="shared" si="25"/>
        <v>20310</v>
      </c>
      <c r="J51" s="58">
        <f t="shared" si="25"/>
        <v>30125</v>
      </c>
      <c r="K51" s="58">
        <f t="shared" si="25"/>
        <v>14408</v>
      </c>
      <c r="L51" s="62">
        <f t="shared" si="15"/>
        <v>386924</v>
      </c>
      <c r="M51" s="62">
        <f t="shared" si="15"/>
        <v>189183</v>
      </c>
      <c r="N51" s="9" t="s">
        <v>350</v>
      </c>
      <c r="O51" s="58">
        <f t="shared" ref="O51:X51" si="26">O33+O15</f>
        <v>59425</v>
      </c>
      <c r="P51" s="58">
        <f t="shared" si="26"/>
        <v>28645</v>
      </c>
      <c r="Q51" s="58">
        <f t="shared" si="26"/>
        <v>24578</v>
      </c>
      <c r="R51" s="58">
        <f t="shared" si="26"/>
        <v>11530</v>
      </c>
      <c r="S51" s="58">
        <f t="shared" si="26"/>
        <v>20081</v>
      </c>
      <c r="T51" s="58">
        <f t="shared" si="26"/>
        <v>9757</v>
      </c>
      <c r="U51" s="58">
        <f t="shared" si="26"/>
        <v>10283</v>
      </c>
      <c r="V51" s="58">
        <f t="shared" si="26"/>
        <v>5073</v>
      </c>
      <c r="W51" s="58">
        <f t="shared" si="26"/>
        <v>8430</v>
      </c>
      <c r="X51" s="58">
        <f t="shared" si="26"/>
        <v>3901</v>
      </c>
      <c r="Y51" s="62">
        <f t="shared" si="17"/>
        <v>122797</v>
      </c>
      <c r="Z51" s="62">
        <f t="shared" si="17"/>
        <v>58906</v>
      </c>
      <c r="AA51" s="9" t="s">
        <v>350</v>
      </c>
      <c r="AB51" s="58">
        <f t="shared" ref="AB51:AS51" si="27">AB33+AB15</f>
        <v>0</v>
      </c>
      <c r="AC51" s="58">
        <f t="shared" si="27"/>
        <v>0</v>
      </c>
      <c r="AD51" s="58">
        <f t="shared" si="27"/>
        <v>0</v>
      </c>
      <c r="AE51" s="58">
        <f t="shared" si="27"/>
        <v>0</v>
      </c>
      <c r="AF51" s="58">
        <f t="shared" si="27"/>
        <v>0</v>
      </c>
      <c r="AG51" s="58">
        <f t="shared" si="27"/>
        <v>0</v>
      </c>
      <c r="AH51" s="58">
        <f t="shared" si="27"/>
        <v>6278</v>
      </c>
      <c r="AI51" s="58">
        <f t="shared" si="27"/>
        <v>5675</v>
      </c>
      <c r="AJ51" s="58">
        <f t="shared" si="27"/>
        <v>603</v>
      </c>
      <c r="AK51" s="58">
        <f t="shared" si="27"/>
        <v>3571</v>
      </c>
      <c r="AL51" s="58">
        <f t="shared" si="27"/>
        <v>2038</v>
      </c>
      <c r="AM51" s="58">
        <f t="shared" si="27"/>
        <v>235</v>
      </c>
      <c r="AN51" s="58">
        <f t="shared" si="27"/>
        <v>1052</v>
      </c>
      <c r="AO51" s="58">
        <f t="shared" si="27"/>
        <v>6833</v>
      </c>
      <c r="AP51" s="58">
        <f t="shared" si="27"/>
        <v>295</v>
      </c>
      <c r="AQ51" s="58">
        <f t="shared" si="27"/>
        <v>2615</v>
      </c>
      <c r="AR51" s="58">
        <f t="shared" si="27"/>
        <v>2370</v>
      </c>
      <c r="AS51" s="58">
        <f t="shared" si="27"/>
        <v>245</v>
      </c>
      <c r="AU51" s="339"/>
    </row>
    <row r="52" spans="1:47" s="208" customFormat="1" ht="22.5" customHeight="1" x14ac:dyDescent="0.3">
      <c r="A52" s="98" t="s">
        <v>367</v>
      </c>
      <c r="B52" s="207">
        <f t="shared" ref="B52:K52" si="28">B34+B16</f>
        <v>272091</v>
      </c>
      <c r="C52" s="207">
        <f t="shared" si="28"/>
        <v>131628</v>
      </c>
      <c r="D52" s="207">
        <f t="shared" si="28"/>
        <v>130354</v>
      </c>
      <c r="E52" s="207">
        <f t="shared" si="28"/>
        <v>62958</v>
      </c>
      <c r="F52" s="207">
        <f t="shared" si="28"/>
        <v>101126</v>
      </c>
      <c r="G52" s="207">
        <f t="shared" si="28"/>
        <v>50326</v>
      </c>
      <c r="H52" s="207">
        <f t="shared" si="28"/>
        <v>61401</v>
      </c>
      <c r="I52" s="207">
        <f t="shared" si="28"/>
        <v>31121</v>
      </c>
      <c r="J52" s="207">
        <f t="shared" si="28"/>
        <v>44479</v>
      </c>
      <c r="K52" s="207">
        <f t="shared" si="28"/>
        <v>22934</v>
      </c>
      <c r="L52" s="194">
        <f t="shared" si="15"/>
        <v>609451</v>
      </c>
      <c r="M52" s="194">
        <f t="shared" si="15"/>
        <v>298967</v>
      </c>
      <c r="N52" s="100" t="s">
        <v>367</v>
      </c>
      <c r="O52" s="207">
        <f t="shared" ref="O52:X52" si="29">O34+O16</f>
        <v>119144</v>
      </c>
      <c r="P52" s="207">
        <f t="shared" si="29"/>
        <v>55979</v>
      </c>
      <c r="Q52" s="207">
        <f t="shared" si="29"/>
        <v>39612</v>
      </c>
      <c r="R52" s="207">
        <f t="shared" si="29"/>
        <v>18085</v>
      </c>
      <c r="S52" s="207">
        <f t="shared" si="29"/>
        <v>34353</v>
      </c>
      <c r="T52" s="207">
        <f t="shared" si="29"/>
        <v>16618</v>
      </c>
      <c r="U52" s="207">
        <f t="shared" si="29"/>
        <v>14685</v>
      </c>
      <c r="V52" s="207">
        <f t="shared" si="29"/>
        <v>7317</v>
      </c>
      <c r="W52" s="207">
        <f t="shared" si="29"/>
        <v>12313</v>
      </c>
      <c r="X52" s="207">
        <f t="shared" si="29"/>
        <v>6282</v>
      </c>
      <c r="Y52" s="194">
        <f t="shared" si="17"/>
        <v>220107</v>
      </c>
      <c r="Z52" s="194">
        <f t="shared" si="17"/>
        <v>104281</v>
      </c>
      <c r="AA52" s="98" t="s">
        <v>367</v>
      </c>
      <c r="AB52" s="207">
        <f t="shared" ref="AB52:AS52" si="30">AB34+AB16</f>
        <v>0</v>
      </c>
      <c r="AC52" s="207">
        <f t="shared" si="30"/>
        <v>0</v>
      </c>
      <c r="AD52" s="207">
        <f t="shared" si="30"/>
        <v>0</v>
      </c>
      <c r="AE52" s="207">
        <f t="shared" si="30"/>
        <v>0</v>
      </c>
      <c r="AF52" s="207">
        <f t="shared" si="30"/>
        <v>0</v>
      </c>
      <c r="AG52" s="207">
        <f t="shared" si="30"/>
        <v>0</v>
      </c>
      <c r="AH52" s="207">
        <f t="shared" si="30"/>
        <v>9695</v>
      </c>
      <c r="AI52" s="207">
        <f t="shared" si="30"/>
        <v>8651</v>
      </c>
      <c r="AJ52" s="207">
        <f t="shared" si="30"/>
        <v>1044</v>
      </c>
      <c r="AK52" s="207">
        <f t="shared" si="30"/>
        <v>5548</v>
      </c>
      <c r="AL52" s="207">
        <f t="shared" si="30"/>
        <v>2888</v>
      </c>
      <c r="AM52" s="207">
        <f t="shared" si="30"/>
        <v>172</v>
      </c>
      <c r="AN52" s="207">
        <f t="shared" si="30"/>
        <v>1379</v>
      </c>
      <c r="AO52" s="207">
        <f t="shared" si="30"/>
        <v>9987</v>
      </c>
      <c r="AP52" s="207">
        <f t="shared" si="30"/>
        <v>455</v>
      </c>
      <c r="AQ52" s="207">
        <f t="shared" si="30"/>
        <v>3433</v>
      </c>
      <c r="AR52" s="207">
        <f t="shared" si="30"/>
        <v>3253</v>
      </c>
      <c r="AS52" s="207">
        <f t="shared" si="30"/>
        <v>180</v>
      </c>
      <c r="AU52" s="339"/>
    </row>
    <row r="53" spans="1:47" ht="22.5" customHeight="1" x14ac:dyDescent="0.3">
      <c r="A53" s="9" t="s">
        <v>351</v>
      </c>
      <c r="B53" s="13">
        <f t="shared" ref="B53:K53" si="31">B35+B17</f>
        <v>173983</v>
      </c>
      <c r="C53" s="13">
        <f t="shared" si="31"/>
        <v>88326</v>
      </c>
      <c r="D53" s="13">
        <f t="shared" si="31"/>
        <v>73437</v>
      </c>
      <c r="E53" s="13">
        <f t="shared" si="31"/>
        <v>38018</v>
      </c>
      <c r="F53" s="13">
        <f t="shared" si="31"/>
        <v>49456</v>
      </c>
      <c r="G53" s="13">
        <f t="shared" si="31"/>
        <v>25831</v>
      </c>
      <c r="H53" s="13">
        <f t="shared" si="31"/>
        <v>28985</v>
      </c>
      <c r="I53" s="13">
        <f t="shared" si="31"/>
        <v>15106</v>
      </c>
      <c r="J53" s="13">
        <f t="shared" si="31"/>
        <v>18931</v>
      </c>
      <c r="K53" s="13">
        <f t="shared" si="31"/>
        <v>9757</v>
      </c>
      <c r="L53" s="12">
        <f t="shared" si="15"/>
        <v>344792</v>
      </c>
      <c r="M53" s="12">
        <f t="shared" si="15"/>
        <v>177038</v>
      </c>
      <c r="N53" s="9" t="s">
        <v>351</v>
      </c>
      <c r="O53" s="58">
        <f t="shared" ref="O53:X53" si="32">O35+O17</f>
        <v>59757</v>
      </c>
      <c r="P53" s="58">
        <f t="shared" si="32"/>
        <v>30194</v>
      </c>
      <c r="Q53" s="58">
        <f t="shared" si="32"/>
        <v>16197</v>
      </c>
      <c r="R53" s="58">
        <f t="shared" si="32"/>
        <v>8125</v>
      </c>
      <c r="S53" s="58">
        <f t="shared" si="32"/>
        <v>11882</v>
      </c>
      <c r="T53" s="58">
        <f t="shared" si="32"/>
        <v>6284</v>
      </c>
      <c r="U53" s="58">
        <f t="shared" si="32"/>
        <v>5465</v>
      </c>
      <c r="V53" s="58">
        <f t="shared" si="32"/>
        <v>2954</v>
      </c>
      <c r="W53" s="58">
        <f t="shared" si="32"/>
        <v>3350</v>
      </c>
      <c r="X53" s="54">
        <f t="shared" si="32"/>
        <v>1692</v>
      </c>
      <c r="Y53" s="12">
        <f t="shared" si="17"/>
        <v>96651</v>
      </c>
      <c r="Z53" s="62">
        <f t="shared" si="17"/>
        <v>49249</v>
      </c>
      <c r="AA53" s="9" t="s">
        <v>351</v>
      </c>
      <c r="AB53" s="13">
        <f t="shared" ref="AB53:AS53" si="33">AB35+AB17</f>
        <v>0</v>
      </c>
      <c r="AC53" s="13">
        <f t="shared" si="33"/>
        <v>0</v>
      </c>
      <c r="AD53" s="13">
        <f t="shared" si="33"/>
        <v>0</v>
      </c>
      <c r="AE53" s="13">
        <f t="shared" si="33"/>
        <v>0</v>
      </c>
      <c r="AF53" s="13">
        <f t="shared" si="33"/>
        <v>0</v>
      </c>
      <c r="AG53" s="13">
        <f t="shared" si="33"/>
        <v>0</v>
      </c>
      <c r="AH53" s="13">
        <f t="shared" si="33"/>
        <v>5679</v>
      </c>
      <c r="AI53" s="13">
        <f t="shared" si="33"/>
        <v>4990</v>
      </c>
      <c r="AJ53" s="13">
        <f t="shared" si="33"/>
        <v>689</v>
      </c>
      <c r="AK53" s="13">
        <f t="shared" si="33"/>
        <v>3666</v>
      </c>
      <c r="AL53" s="13">
        <f t="shared" si="33"/>
        <v>833</v>
      </c>
      <c r="AM53" s="13">
        <f t="shared" si="33"/>
        <v>1241</v>
      </c>
      <c r="AN53" s="13">
        <f t="shared" si="33"/>
        <v>1366</v>
      </c>
      <c r="AO53" s="13">
        <f t="shared" si="33"/>
        <v>7108</v>
      </c>
      <c r="AP53" s="13">
        <f t="shared" si="33"/>
        <v>547</v>
      </c>
      <c r="AQ53" s="13">
        <f t="shared" si="33"/>
        <v>2696</v>
      </c>
      <c r="AR53" s="13">
        <f t="shared" si="33"/>
        <v>2271</v>
      </c>
      <c r="AS53" s="13">
        <f t="shared" si="33"/>
        <v>425</v>
      </c>
      <c r="AU53" s="339"/>
    </row>
    <row r="54" spans="1:47" ht="12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82"/>
      <c r="L54" s="14"/>
      <c r="M54" s="14"/>
      <c r="N54" s="5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</row>
    <row r="57" spans="1:47" x14ac:dyDescent="0.25">
      <c r="B57" s="28"/>
      <c r="C57" s="28"/>
      <c r="L57" s="28"/>
    </row>
    <row r="58" spans="1:47" x14ac:dyDescent="0.25">
      <c r="J58" s="28"/>
      <c r="K58" s="28"/>
      <c r="L58" s="28"/>
    </row>
    <row r="59" spans="1:47" x14ac:dyDescent="0.25">
      <c r="B59" s="453"/>
      <c r="L59" s="28"/>
    </row>
  </sheetData>
  <mergeCells count="3">
    <mergeCell ref="L42:M42"/>
    <mergeCell ref="AQ24:AR24"/>
    <mergeCell ref="Y42:Z42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2" manualBreakCount="2">
    <brk id="19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Niv1Pub  </vt:lpstr>
      <vt:lpstr>Niv2_Pub </vt:lpstr>
      <vt:lpstr>Niv3_Pub </vt:lpstr>
      <vt:lpstr>Niv1Privé </vt:lpstr>
      <vt:lpstr>Niv2_Pr </vt:lpstr>
      <vt:lpstr>Niv3 pr</vt:lpstr>
      <vt:lpstr>PB+PV PAR CISCO N1</vt:lpstr>
      <vt:lpstr>staglo1; 2 et 3</vt:lpstr>
      <vt:lpstr>staglo Niv1</vt:lpstr>
      <vt:lpstr>staglo Niv2</vt:lpstr>
      <vt:lpstr>staglo Niv3</vt:lpstr>
      <vt:lpstr>age_niv1</vt:lpstr>
      <vt:lpstr>age_niv2</vt:lpstr>
      <vt:lpstr>age_niv3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STAT</dc:creator>
  <cp:lastModifiedBy>admin</cp:lastModifiedBy>
  <cp:lastPrinted>2004-12-10T08:17:43Z</cp:lastPrinted>
  <dcterms:created xsi:type="dcterms:W3CDTF">2002-07-26T12:16:32Z</dcterms:created>
  <dcterms:modified xsi:type="dcterms:W3CDTF">2024-03-04T11:50:31Z</dcterms:modified>
</cp:coreProperties>
</file>